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355" windowHeight="8955" activeTab="0"/>
  </bookViews>
  <sheets>
    <sheet name="MINE con MESNA ORAL" sheetId="1" r:id="rId1"/>
    <sheet name="Soporte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<sst xmlns="http://schemas.openxmlformats.org/spreadsheetml/2006/main" count="85" uniqueCount="61">
  <si>
    <t>Esquema:</t>
  </si>
  <si>
    <t>Descripción</t>
  </si>
  <si>
    <t>Referencia</t>
  </si>
  <si>
    <t>Presentaciones</t>
  </si>
  <si>
    <t>Amp</t>
  </si>
  <si>
    <t>Medicamento</t>
  </si>
  <si>
    <t>Presentación</t>
  </si>
  <si>
    <t>Superficie corporal (m2)</t>
  </si>
  <si>
    <t>Intensidad de dosis (%)</t>
  </si>
  <si>
    <t>Cálculo de dosis</t>
  </si>
  <si>
    <t>mg/m2</t>
  </si>
  <si>
    <t>Dosis 100%</t>
  </si>
  <si>
    <t>Dosis Calculada</t>
  </si>
  <si>
    <t>No. Ampollas</t>
  </si>
  <si>
    <t>Solicitud de Medicamentos</t>
  </si>
  <si>
    <t>Número</t>
  </si>
  <si>
    <t>mg</t>
  </si>
  <si>
    <t>IV rápido, día 1 (SSN 100 cc)</t>
  </si>
  <si>
    <t>Cantidad</t>
  </si>
  <si>
    <t>Unidades</t>
  </si>
  <si>
    <t>Protocolo de Administración</t>
  </si>
  <si>
    <t>Premedicación</t>
  </si>
  <si>
    <t xml:space="preserve">Ondansetron </t>
  </si>
  <si>
    <t>IV, 30 minutos antes de la quimioterapia</t>
  </si>
  <si>
    <t>Dexametasona</t>
  </si>
  <si>
    <t>Posteriormente</t>
  </si>
  <si>
    <t xml:space="preserve">Ondansetrón </t>
  </si>
  <si>
    <t>Talla (cm)</t>
  </si>
  <si>
    <t>Peso (kg)</t>
  </si>
  <si>
    <t xml:space="preserve"> Entrar la talla</t>
  </si>
  <si>
    <t xml:space="preserve"> Entrar el peso</t>
  </si>
  <si>
    <t xml:space="preserve"> Entrar la intensidad de dosis</t>
  </si>
  <si>
    <t>Tab</t>
  </si>
  <si>
    <r>
      <t xml:space="preserve">Hoja Creada por: </t>
    </r>
    <r>
      <rPr>
        <b/>
        <sz val="10"/>
        <rFont val="Arial"/>
        <family val="2"/>
      </rPr>
      <t>Mauricio Lema Medina</t>
    </r>
    <r>
      <rPr>
        <sz val="10"/>
        <rFont val="Arial"/>
        <family val="0"/>
      </rPr>
      <t xml:space="preserve"> MD</t>
    </r>
  </si>
  <si>
    <t xml:space="preserve"> El programa calcula la superficie corporal </t>
  </si>
  <si>
    <t>BSA fórmula:</t>
  </si>
  <si>
    <t>0,20274*POTENCIA(C13/100;0,725)*POTENCIA(C14;0,425)</t>
  </si>
  <si>
    <t>Bases:</t>
  </si>
  <si>
    <t>Indicación</t>
  </si>
  <si>
    <t>Linfoma No Hodgkin</t>
  </si>
  <si>
    <t>NOMBRE PACIENTE (IDENTIFICACIÓN)</t>
  </si>
  <si>
    <t>Dosis</t>
  </si>
  <si>
    <t>MINE</t>
  </si>
  <si>
    <t>Mesna</t>
  </si>
  <si>
    <t>Ifosfamida</t>
  </si>
  <si>
    <t>Mitoxantrona</t>
  </si>
  <si>
    <t>Etopósido</t>
  </si>
  <si>
    <t># Amp/día</t>
  </si>
  <si>
    <t># Amp/Ciclo</t>
  </si>
  <si>
    <t>IV en 250 cc SSN en 30 minutos, días 1, 2 y 3</t>
  </si>
  <si>
    <t>IV en 250 cc SSN en 60 minutos, días 1, 2 y 3</t>
  </si>
  <si>
    <t xml:space="preserve">1/3 de la dosis vía oral 2 horas antes </t>
  </si>
  <si>
    <t>MESNA oral 1600 mg/m2 días 1-3,Ifosfamida 1333 mg/m2 días 1-3,Mitoxantrona 8 mg/m2 día 1,Etopósido 65 mg/m2 días 1-3</t>
  </si>
  <si>
    <t>la ifosfamida, 1/3 de la dosis 2 horas</t>
  </si>
  <si>
    <t>y 6 horas después - días 1, 2 y 3</t>
  </si>
  <si>
    <t>Mauricio Lema Medina MD</t>
  </si>
  <si>
    <t>www.mauriciolema.com</t>
  </si>
  <si>
    <t>NHL</t>
  </si>
  <si>
    <t>Repetir ciclo cada 21 días</t>
  </si>
  <si>
    <t>Mesna, Ifosfamida, Mitoxantrona, Etopósido - Salvamento, cada 21 días</t>
  </si>
  <si>
    <t>El MESNA Oral viene en tabletas de 400 y 600 mg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</si>
</sst>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2"/>
      <color indexed="9"/>
      <name val="Arial Narrow"/>
      <family val="2"/>
    </font>
    <font>
      <u val="single"/>
      <sz val="10"/>
      <color indexed="9"/>
      <name val="Arial"/>
      <family val="0"/>
    </font>
    <font>
      <sz val="8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2" fillId="2" borderId="7" xfId="0" applyFont="1" applyFill="1" applyBorder="1" applyAlignment="1">
      <alignment/>
    </xf>
    <xf numFmtId="1" fontId="0" fillId="2" borderId="0" xfId="0" applyNumberFormat="1" applyFill="1" applyBorder="1" applyAlignment="1">
      <alignment horizontal="center"/>
    </xf>
    <xf numFmtId="0" fontId="0" fillId="2" borderId="6" xfId="0" applyFill="1" applyBorder="1" applyAlignment="1">
      <alignment/>
    </xf>
    <xf numFmtId="1" fontId="0" fillId="2" borderId="6" xfId="0" applyNumberFormat="1" applyFill="1" applyBorder="1" applyAlignment="1">
      <alignment horizontal="center"/>
    </xf>
    <xf numFmtId="0" fontId="0" fillId="2" borderId="8" xfId="0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" fontId="1" fillId="2" borderId="0" xfId="0" applyNumberFormat="1" applyFont="1" applyFill="1" applyBorder="1" applyAlignment="1">
      <alignment horizontal="left"/>
    </xf>
    <xf numFmtId="0" fontId="0" fillId="4" borderId="0" xfId="0" applyFill="1" applyAlignment="1">
      <alignment/>
    </xf>
    <xf numFmtId="0" fontId="5" fillId="4" borderId="0" xfId="0" applyFont="1" applyFill="1" applyAlignment="1">
      <alignment horizontal="left"/>
    </xf>
    <xf numFmtId="0" fontId="6" fillId="4" borderId="0" xfId="0" applyFont="1" applyFill="1" applyAlignment="1">
      <alignment horizontal="center"/>
    </xf>
    <xf numFmtId="0" fontId="0" fillId="5" borderId="0" xfId="0" applyFill="1" applyAlignment="1">
      <alignment/>
    </xf>
    <xf numFmtId="0" fontId="7" fillId="5" borderId="0" xfId="15" applyFont="1" applyFill="1" applyAlignment="1">
      <alignment horizontal="center"/>
    </xf>
    <xf numFmtId="0" fontId="1" fillId="6" borderId="0" xfId="0" applyFont="1" applyFill="1" applyAlignment="1">
      <alignment/>
    </xf>
    <xf numFmtId="0" fontId="0" fillId="6" borderId="0" xfId="0" applyFill="1" applyAlignment="1">
      <alignment/>
    </xf>
    <xf numFmtId="0" fontId="8" fillId="6" borderId="0" xfId="0" applyFont="1" applyFill="1" applyAlignment="1">
      <alignment horizontal="right"/>
    </xf>
    <xf numFmtId="0" fontId="1" fillId="0" borderId="0" xfId="0" applyFont="1" applyAlignment="1" quotePrefix="1">
      <alignment/>
    </xf>
    <xf numFmtId="0" fontId="1" fillId="0" borderId="0" xfId="0" applyFont="1" applyFill="1" applyBorder="1" applyAlignment="1" quotePrefix="1">
      <alignment horizontal="left"/>
    </xf>
    <xf numFmtId="0" fontId="0" fillId="0" borderId="0" xfId="0" applyFont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6" xfId="0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22">
      <selection activeCell="F27" sqref="F27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</cols>
  <sheetData>
    <row r="1" spans="1:7" ht="15.75">
      <c r="A1" s="42"/>
      <c r="B1" s="42"/>
      <c r="C1" s="43"/>
      <c r="D1" s="44" t="s">
        <v>55</v>
      </c>
      <c r="E1" s="42"/>
      <c r="F1" s="42"/>
      <c r="G1" s="42"/>
    </row>
    <row r="2" spans="1:7" ht="12.75">
      <c r="A2" s="45"/>
      <c r="B2" s="45"/>
      <c r="C2" s="45"/>
      <c r="D2" s="46" t="s">
        <v>56</v>
      </c>
      <c r="E2" s="45"/>
      <c r="F2" s="45"/>
      <c r="G2" s="45"/>
    </row>
    <row r="3" spans="1:7" ht="12.75">
      <c r="A3" s="47"/>
      <c r="B3" s="48"/>
      <c r="C3" s="48"/>
      <c r="D3" s="48"/>
      <c r="E3" s="48"/>
      <c r="F3" s="48"/>
      <c r="G3" s="49" t="s">
        <v>57</v>
      </c>
    </row>
    <row r="4" ht="12.75">
      <c r="A4" s="1" t="s">
        <v>40</v>
      </c>
    </row>
    <row r="5" spans="1:3" ht="12.75">
      <c r="A5" t="s">
        <v>0</v>
      </c>
      <c r="C5" s="1" t="s">
        <v>42</v>
      </c>
    </row>
    <row r="6" spans="1:3" ht="12.75">
      <c r="A6" t="s">
        <v>1</v>
      </c>
      <c r="C6" s="28" t="s">
        <v>59</v>
      </c>
    </row>
    <row r="7" ht="12.75">
      <c r="A7" t="s">
        <v>2</v>
      </c>
    </row>
    <row r="8" spans="1:3" ht="12.75">
      <c r="A8" t="s">
        <v>38</v>
      </c>
      <c r="C8" t="s">
        <v>39</v>
      </c>
    </row>
    <row r="10" ht="12.75">
      <c r="A10" t="s">
        <v>3</v>
      </c>
    </row>
    <row r="11" spans="1:4" ht="12.75">
      <c r="A11" t="s">
        <v>5</v>
      </c>
      <c r="B11" s="3" t="s">
        <v>6</v>
      </c>
      <c r="C11" s="3" t="s">
        <v>18</v>
      </c>
      <c r="D11" s="3" t="s">
        <v>19</v>
      </c>
    </row>
    <row r="12" spans="1:4" ht="12.75">
      <c r="A12" s="2" t="s">
        <v>43</v>
      </c>
      <c r="B12" s="7" t="s">
        <v>32</v>
      </c>
      <c r="C12" s="5">
        <v>400</v>
      </c>
      <c r="D12" s="3" t="s">
        <v>16</v>
      </c>
    </row>
    <row r="13" spans="1:4" ht="12.75">
      <c r="A13" s="2" t="s">
        <v>44</v>
      </c>
      <c r="B13" s="7" t="s">
        <v>4</v>
      </c>
      <c r="C13" s="5">
        <v>1000</v>
      </c>
      <c r="D13" s="3" t="s">
        <v>16</v>
      </c>
    </row>
    <row r="14" spans="1:4" ht="12.75">
      <c r="A14" s="2" t="s">
        <v>45</v>
      </c>
      <c r="B14" s="7" t="s">
        <v>4</v>
      </c>
      <c r="C14" s="5">
        <v>10</v>
      </c>
      <c r="D14" s="3" t="s">
        <v>16</v>
      </c>
    </row>
    <row r="15" spans="1:4" ht="12.75">
      <c r="A15" s="2" t="s">
        <v>46</v>
      </c>
      <c r="B15" s="7" t="s">
        <v>4</v>
      </c>
      <c r="C15" s="5">
        <v>100</v>
      </c>
      <c r="D15" s="3" t="s">
        <v>16</v>
      </c>
    </row>
    <row r="16" spans="1:3" ht="12.75">
      <c r="A16" s="2"/>
      <c r="B16" s="2"/>
      <c r="C16" s="1"/>
    </row>
    <row r="17" spans="1:5" ht="12.75">
      <c r="A17" s="34" t="s">
        <v>27</v>
      </c>
      <c r="B17" s="35"/>
      <c r="C17" s="30">
        <v>160</v>
      </c>
      <c r="E17" s="50" t="s">
        <v>29</v>
      </c>
    </row>
    <row r="18" spans="1:5" ht="12.75">
      <c r="A18" s="36" t="s">
        <v>28</v>
      </c>
      <c r="B18" s="37"/>
      <c r="C18" s="31">
        <v>56</v>
      </c>
      <c r="E18" s="51" t="s">
        <v>30</v>
      </c>
    </row>
    <row r="19" spans="1:5" ht="12.75">
      <c r="A19" s="36" t="s">
        <v>7</v>
      </c>
      <c r="B19" s="37"/>
      <c r="C19" s="32">
        <f>0.20274*POWER(C17/100,0.725)*POWER(C18,0.425)</f>
        <v>1.5772710824040208</v>
      </c>
      <c r="E19" s="50" t="s">
        <v>34</v>
      </c>
    </row>
    <row r="20" spans="1:5" ht="12.75">
      <c r="A20" s="38" t="s">
        <v>8</v>
      </c>
      <c r="B20" s="39"/>
      <c r="C20" s="33">
        <v>100</v>
      </c>
      <c r="E20" s="50" t="s">
        <v>31</v>
      </c>
    </row>
    <row r="22" ht="12.75">
      <c r="A22" t="s">
        <v>9</v>
      </c>
    </row>
    <row r="23" spans="1:7" ht="12.75">
      <c r="A23" t="s">
        <v>5</v>
      </c>
      <c r="B23" s="3" t="s">
        <v>10</v>
      </c>
      <c r="C23" s="3" t="s">
        <v>11</v>
      </c>
      <c r="D23" s="24" t="s">
        <v>12</v>
      </c>
      <c r="E23" s="3" t="s">
        <v>13</v>
      </c>
      <c r="F23" s="40" t="s">
        <v>47</v>
      </c>
      <c r="G23" s="24" t="s">
        <v>48</v>
      </c>
    </row>
    <row r="24" spans="1:7" ht="12.75">
      <c r="A24" t="str">
        <f>+$A$12</f>
        <v>Mesna</v>
      </c>
      <c r="B24" s="5">
        <v>1600</v>
      </c>
      <c r="C24" s="4">
        <f>+B24*$C$19</f>
        <v>2523.6337318464334</v>
      </c>
      <c r="D24" s="4">
        <f>+C24*$C$20/100</f>
        <v>2523.6337318464334</v>
      </c>
      <c r="E24" s="6">
        <f>+D24/C12</f>
        <v>6.309084329616083</v>
      </c>
      <c r="F24" s="4">
        <f>IF(INT(E24)=E24,E24,INT(E24)+1)</f>
        <v>7</v>
      </c>
      <c r="G24" s="3">
        <f>+F24*3</f>
        <v>21</v>
      </c>
    </row>
    <row r="25" spans="1:7" ht="12.75">
      <c r="A25" t="str">
        <f>+$A$13</f>
        <v>Ifosfamida</v>
      </c>
      <c r="B25" s="5">
        <v>1333</v>
      </c>
      <c r="C25" s="4">
        <f>+B25*$C$19</f>
        <v>2102.50235284456</v>
      </c>
      <c r="D25" s="4">
        <f>+C25*$C$20/100</f>
        <v>2102.50235284456</v>
      </c>
      <c r="E25" s="6">
        <f>+D25/C13</f>
        <v>2.10250235284456</v>
      </c>
      <c r="F25" s="4">
        <f>IF(INT(E25)=E25,E25,INT(E25)+1)</f>
        <v>3</v>
      </c>
      <c r="G25" s="3">
        <f>+F25*3</f>
        <v>9</v>
      </c>
    </row>
    <row r="26" spans="1:7" ht="12.75">
      <c r="A26" t="str">
        <f>+$A$14</f>
        <v>Mitoxantrona</v>
      </c>
      <c r="B26" s="5">
        <v>8</v>
      </c>
      <c r="C26" s="4">
        <f>+B26*$C$19</f>
        <v>12.618168659232166</v>
      </c>
      <c r="D26" s="4">
        <f>+C26*$C$20/100</f>
        <v>12.618168659232166</v>
      </c>
      <c r="E26" s="6">
        <f>+D26/C14</f>
        <v>1.2618168659232167</v>
      </c>
      <c r="F26" s="4">
        <f>IF(INT(E26)=E26,E26,INT(E26)+1)</f>
        <v>2</v>
      </c>
      <c r="G26" s="4">
        <f>+F26</f>
        <v>2</v>
      </c>
    </row>
    <row r="27" spans="1:7" ht="12.75">
      <c r="A27" t="s">
        <v>46</v>
      </c>
      <c r="B27" s="5">
        <v>65</v>
      </c>
      <c r="C27" s="4">
        <f>+B27*$C$19</f>
        <v>102.52262035626136</v>
      </c>
      <c r="D27" s="4">
        <f>+C27*$C$20/100</f>
        <v>102.52262035626136</v>
      </c>
      <c r="E27" s="6">
        <f>+D27/C15</f>
        <v>1.0252262035626136</v>
      </c>
      <c r="F27" s="4">
        <f>IF(INT(E27)=E27,E27,INT(E27)+1)</f>
        <v>2</v>
      </c>
      <c r="G27" s="3">
        <f>+F27*3</f>
        <v>6</v>
      </c>
    </row>
    <row r="28" ht="13.5" thickBot="1"/>
    <row r="29" spans="1:5" ht="13.5" thickTop="1">
      <c r="A29" s="53" t="s">
        <v>14</v>
      </c>
      <c r="B29" s="54"/>
      <c r="C29" s="55"/>
      <c r="D29" s="55"/>
      <c r="E29" s="56"/>
    </row>
    <row r="30" spans="1:5" ht="12.75">
      <c r="A30" s="57"/>
      <c r="B30" s="11"/>
      <c r="C30" s="11"/>
      <c r="D30" s="11"/>
      <c r="E30" s="58"/>
    </row>
    <row r="31" spans="1:5" ht="12.75">
      <c r="A31" s="57" t="s">
        <v>5</v>
      </c>
      <c r="B31" s="13" t="s">
        <v>6</v>
      </c>
      <c r="C31" s="13" t="s">
        <v>18</v>
      </c>
      <c r="D31" s="13" t="s">
        <v>19</v>
      </c>
      <c r="E31" s="59" t="s">
        <v>15</v>
      </c>
    </row>
    <row r="32" spans="1:5" ht="12.75">
      <c r="A32" s="57" t="str">
        <f>+$A$12</f>
        <v>Mesna</v>
      </c>
      <c r="B32" s="13" t="str">
        <f aca="true" t="shared" si="0" ref="B32:C34">+B12</f>
        <v>Tab</v>
      </c>
      <c r="C32" s="13">
        <f t="shared" si="0"/>
        <v>400</v>
      </c>
      <c r="D32" s="13" t="str">
        <f>+D12</f>
        <v>mg</v>
      </c>
      <c r="E32" s="59">
        <f>+G24</f>
        <v>21</v>
      </c>
    </row>
    <row r="33" spans="1:5" ht="12.75">
      <c r="A33" s="57" t="str">
        <f>+$A$13</f>
        <v>Ifosfamida</v>
      </c>
      <c r="B33" s="13" t="str">
        <f t="shared" si="0"/>
        <v>Amp</v>
      </c>
      <c r="C33" s="13">
        <f t="shared" si="0"/>
        <v>1000</v>
      </c>
      <c r="D33" s="13" t="str">
        <f>+D13</f>
        <v>mg</v>
      </c>
      <c r="E33" s="59">
        <f>+G25</f>
        <v>9</v>
      </c>
    </row>
    <row r="34" spans="1:5" ht="12.75">
      <c r="A34" s="57" t="str">
        <f>+$A$14</f>
        <v>Mitoxantrona</v>
      </c>
      <c r="B34" s="13" t="str">
        <f t="shared" si="0"/>
        <v>Amp</v>
      </c>
      <c r="C34" s="13">
        <f t="shared" si="0"/>
        <v>10</v>
      </c>
      <c r="D34" s="13" t="str">
        <f>+D14</f>
        <v>mg</v>
      </c>
      <c r="E34" s="60">
        <f>+G26</f>
        <v>2</v>
      </c>
    </row>
    <row r="35" spans="1:9" ht="12.75">
      <c r="A35" s="57" t="str">
        <f>+A15</f>
        <v>Etopósido</v>
      </c>
      <c r="B35" s="13" t="str">
        <f>+B15</f>
        <v>Amp</v>
      </c>
      <c r="C35" s="13">
        <f>+C15</f>
        <v>100</v>
      </c>
      <c r="D35" s="13" t="str">
        <f>+D15</f>
        <v>mg</v>
      </c>
      <c r="E35" s="60">
        <f>+G27</f>
        <v>6</v>
      </c>
      <c r="H35" s="27"/>
      <c r="I35" s="27"/>
    </row>
    <row r="36" spans="1:9" ht="12.75">
      <c r="A36" s="57" t="s">
        <v>24</v>
      </c>
      <c r="B36" s="13" t="s">
        <v>4</v>
      </c>
      <c r="C36" s="13">
        <v>4</v>
      </c>
      <c r="D36" s="13" t="s">
        <v>16</v>
      </c>
      <c r="E36" s="59">
        <v>15</v>
      </c>
      <c r="H36" s="27"/>
      <c r="I36" s="27"/>
    </row>
    <row r="37" spans="1:9" ht="13.5" thickBot="1">
      <c r="A37" s="61" t="s">
        <v>26</v>
      </c>
      <c r="B37" s="62" t="s">
        <v>4</v>
      </c>
      <c r="C37" s="62">
        <v>8</v>
      </c>
      <c r="D37" s="62" t="s">
        <v>16</v>
      </c>
      <c r="E37" s="63">
        <v>3</v>
      </c>
      <c r="H37" s="27"/>
      <c r="I37" s="27"/>
    </row>
    <row r="38" spans="8:9" ht="13.5" thickTop="1">
      <c r="H38" s="27"/>
      <c r="I38" s="27"/>
    </row>
    <row r="39" spans="1:9" ht="12.75">
      <c r="A39" s="16" t="s">
        <v>20</v>
      </c>
      <c r="B39" s="8"/>
      <c r="C39" s="8"/>
      <c r="D39" s="8"/>
      <c r="E39" s="8"/>
      <c r="F39" s="8"/>
      <c r="G39" s="9"/>
      <c r="H39" s="27"/>
      <c r="I39" s="27"/>
    </row>
    <row r="40" spans="1:9" ht="12.75">
      <c r="A40" s="10"/>
      <c r="B40" s="11"/>
      <c r="C40" s="11"/>
      <c r="D40" s="11"/>
      <c r="E40" s="11"/>
      <c r="F40" s="11"/>
      <c r="G40" s="12"/>
      <c r="H40" s="27"/>
      <c r="I40" s="27"/>
    </row>
    <row r="41" spans="1:9" ht="12.75">
      <c r="A41" s="21" t="s">
        <v>21</v>
      </c>
      <c r="B41" s="22"/>
      <c r="C41" s="23" t="s">
        <v>41</v>
      </c>
      <c r="D41" s="23" t="s">
        <v>19</v>
      </c>
      <c r="E41" s="22" t="s">
        <v>1</v>
      </c>
      <c r="F41" s="11"/>
      <c r="G41" s="12"/>
      <c r="H41" s="27"/>
      <c r="I41" s="27"/>
    </row>
    <row r="42" spans="1:9" ht="12.75">
      <c r="A42" s="10" t="s">
        <v>22</v>
      </c>
      <c r="B42" s="11"/>
      <c r="C42" s="13">
        <v>8</v>
      </c>
      <c r="D42" s="13" t="s">
        <v>16</v>
      </c>
      <c r="E42" s="25" t="s">
        <v>23</v>
      </c>
      <c r="F42" s="25"/>
      <c r="G42" s="12"/>
      <c r="H42" s="27"/>
      <c r="I42" s="27"/>
    </row>
    <row r="43" spans="1:9" ht="12.75">
      <c r="A43" s="10" t="s">
        <v>24</v>
      </c>
      <c r="B43" s="11"/>
      <c r="C43" s="13">
        <v>20</v>
      </c>
      <c r="D43" s="13" t="s">
        <v>16</v>
      </c>
      <c r="E43" s="25" t="s">
        <v>23</v>
      </c>
      <c r="F43" s="25"/>
      <c r="G43" s="12"/>
      <c r="H43" s="27"/>
      <c r="I43" s="27"/>
    </row>
    <row r="44" spans="1:9" ht="12.75">
      <c r="A44" s="21" t="s">
        <v>25</v>
      </c>
      <c r="B44" s="11"/>
      <c r="C44" s="13"/>
      <c r="D44" s="13"/>
      <c r="E44" s="25"/>
      <c r="F44" s="25"/>
      <c r="G44" s="12"/>
      <c r="H44" s="27"/>
      <c r="I44" s="27"/>
    </row>
    <row r="45" spans="1:9" ht="12.75">
      <c r="A45" s="10" t="str">
        <f>+$A$12</f>
        <v>Mesna</v>
      </c>
      <c r="B45" s="11"/>
      <c r="C45" s="17">
        <f>+$D$24</f>
        <v>2523.6337318464334</v>
      </c>
      <c r="D45" s="13" t="s">
        <v>16</v>
      </c>
      <c r="E45" s="25" t="s">
        <v>51</v>
      </c>
      <c r="F45" s="25"/>
      <c r="G45" s="12"/>
      <c r="H45" s="27"/>
      <c r="I45" s="27"/>
    </row>
    <row r="46" spans="1:9" ht="12.75">
      <c r="A46" s="10"/>
      <c r="B46" s="11"/>
      <c r="C46" s="41"/>
      <c r="D46" s="13"/>
      <c r="E46" s="25" t="s">
        <v>53</v>
      </c>
      <c r="F46" s="25"/>
      <c r="G46" s="12"/>
      <c r="H46" s="27"/>
      <c r="I46" s="27"/>
    </row>
    <row r="47" spans="1:9" ht="12.75">
      <c r="A47" s="10"/>
      <c r="B47" s="11"/>
      <c r="C47" s="41"/>
      <c r="D47" s="13"/>
      <c r="E47" s="25" t="s">
        <v>54</v>
      </c>
      <c r="F47" s="25"/>
      <c r="G47" s="12"/>
      <c r="H47" s="27"/>
      <c r="I47" s="27"/>
    </row>
    <row r="48" spans="1:9" ht="12.75">
      <c r="A48" s="10" t="str">
        <f>+$A$13</f>
        <v>Ifosfamida</v>
      </c>
      <c r="B48" s="11"/>
      <c r="C48" s="17">
        <f>+$D$25</f>
        <v>2102.50235284456</v>
      </c>
      <c r="D48" s="13" t="s">
        <v>16</v>
      </c>
      <c r="E48" s="25" t="s">
        <v>50</v>
      </c>
      <c r="F48" s="25"/>
      <c r="G48" s="12"/>
      <c r="H48" s="27"/>
      <c r="I48" s="27"/>
    </row>
    <row r="49" spans="1:9" ht="12.75">
      <c r="A49" s="10" t="str">
        <f>+$A$14</f>
        <v>Mitoxantrona</v>
      </c>
      <c r="B49" s="11"/>
      <c r="C49" s="17">
        <f>+$D$26</f>
        <v>12.618168659232166</v>
      </c>
      <c r="D49" s="13" t="s">
        <v>16</v>
      </c>
      <c r="E49" s="25" t="s">
        <v>17</v>
      </c>
      <c r="F49" s="25"/>
      <c r="G49" s="12"/>
      <c r="H49" s="27"/>
      <c r="I49" s="27"/>
    </row>
    <row r="50" spans="1:7" ht="12.75">
      <c r="A50" s="14" t="str">
        <f>+A35</f>
        <v>Etopósido</v>
      </c>
      <c r="B50" s="18"/>
      <c r="C50" s="19">
        <f>+D27</f>
        <v>102.52262035626136</v>
      </c>
      <c r="D50" s="15" t="str">
        <f>+D35</f>
        <v>mg</v>
      </c>
      <c r="E50" s="26" t="s">
        <v>49</v>
      </c>
      <c r="F50" s="26"/>
      <c r="G50" s="20"/>
    </row>
    <row r="51" spans="1:6" ht="12.75">
      <c r="A51" s="52" t="s">
        <v>58</v>
      </c>
      <c r="B51" s="28"/>
      <c r="C51" s="28"/>
      <c r="D51" s="28"/>
      <c r="E51" s="28"/>
      <c r="F51" s="28"/>
    </row>
    <row r="52" ht="12.75">
      <c r="A52" t="s">
        <v>33</v>
      </c>
    </row>
  </sheetData>
  <hyperlinks>
    <hyperlink ref="D2" r:id="rId1" display="www.mauriciolema.com"/>
  </hyperlinks>
  <printOptions/>
  <pageMargins left="0.75" right="0.75" top="1" bottom="1" header="0" footer="0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B9" sqref="B9"/>
    </sheetView>
  </sheetViews>
  <sheetFormatPr defaultColWidth="11.421875" defaultRowHeight="12.75"/>
  <sheetData>
    <row r="1" ht="12.75">
      <c r="A1" s="1" t="s">
        <v>37</v>
      </c>
    </row>
    <row r="2" ht="12.75">
      <c r="A2" s="29" t="s">
        <v>52</v>
      </c>
    </row>
    <row r="3" spans="1:6" ht="12.75">
      <c r="A3" s="28" t="s">
        <v>35</v>
      </c>
      <c r="B3" s="28" t="s">
        <v>36</v>
      </c>
      <c r="C3" s="28"/>
      <c r="D3" s="28"/>
      <c r="E3" s="28"/>
      <c r="F3" s="28"/>
    </row>
    <row r="5" ht="12.75">
      <c r="A5" t="s">
        <v>60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2004-11-21T12:31:37Z</cp:lastPrinted>
  <dcterms:created xsi:type="dcterms:W3CDTF">2004-10-16T15:27:29Z</dcterms:created>
  <dcterms:modified xsi:type="dcterms:W3CDTF">2004-11-21T13:03:38Z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