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CHOP-R" sheetId="1" r:id="rId1"/>
    <sheet name="Rituximab Protocolo" sheetId="2" r:id="rId2"/>
    <sheet name="Soporte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<sst xmlns="http://schemas.openxmlformats.org/spreadsheetml/2006/main" count="106" uniqueCount="75">
  <si>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</si>
  <si>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</si>
  <si>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</si>
  <si>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</si>
  <si>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</si>
  <si>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</si>
  <si>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</si>
  <si>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</si>
  <si>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</si>
  <si>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</si>
  <si>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</si>
  <si>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</si>
  <si>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</si>
  <si>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</si>
  <si>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</si>
  <si>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</si>
  <si>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</si>
  <si>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</si>
  <si>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</si>
  <si>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</si>
  <si>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</si>
  <si>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</si>
  <si>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</si>
  <si>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</si>
  <si>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</si>
  <si>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</si>
  <si>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</si>
  <si>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</si>
  <si>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</si>
  <si>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</si>
  <si>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</si>
  <si>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</si>
  <si>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</si>
  <si>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</si>
  <si>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</si>
  <si>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Vincristina</t>
  </si>
  <si>
    <t>Prednisolona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</si>
  <si>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</si>
  <si>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</si>
  <si>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Tomar 100 mg (2 tabletas 50 mg), vía oral cada día</t>
  </si>
  <si>
    <t xml:space="preserve"> El programa calcula la superficie corporal </t>
  </si>
  <si>
    <t>BSA fórmula:</t>
  </si>
  <si>
    <t>0,20274*POTENCIA(C13/100;0,725)*POTENCIA(C14;0,425)</t>
  </si>
  <si>
    <t>Vincristina (1.4 mg/m2), Doxorrubicina (50 mg/m2), Ciclofosfamida (750 mg/m2), Prednisolona 500 mg cada 21 días</t>
  </si>
  <si>
    <t>Bases:</t>
  </si>
  <si>
    <t>Indicación</t>
  </si>
  <si>
    <t>Linfoma No Hodgkin</t>
  </si>
  <si>
    <t>NOMBRE PACIENTE (IDENTIFICACIÓN)</t>
  </si>
  <si>
    <t>Dosis</t>
  </si>
  <si>
    <t>para ser administrada en infusión intravenosa</t>
  </si>
  <si>
    <t>y si no hay efecto adverso aumentar en incrementos</t>
  </si>
  <si>
    <t xml:space="preserve">de 50 mg/hora cada 30 minutos </t>
  </si>
  <si>
    <t xml:space="preserve">[ Iniciar infusión a 50 mg/hora x 30 minutos, </t>
  </si>
  <si>
    <t xml:space="preserve">subir a 100 mg/hora x 30 minutos, </t>
  </si>
  <si>
    <t xml:space="preserve">subir a 150 mg/hora por 30 minutos, </t>
  </si>
  <si>
    <t>subir a 200 mg/hora por 30 minutos... etc ]</t>
  </si>
  <si>
    <t>[ NOTA: Si no hay efectos adversos se debe poder</t>
  </si>
  <si>
    <t>administrar la infusión completa, con los incrementos</t>
  </si>
  <si>
    <t>permitidos en unos 180 minutos ]</t>
  </si>
  <si>
    <t>iniciando a 50 mg/hora  por 30 minutos</t>
  </si>
  <si>
    <t>Rituximab (Mabthera) 375 mg/m2 en SSN 500 cc</t>
  </si>
  <si>
    <t>Rituximab</t>
  </si>
  <si>
    <t>* Se inicia a 50 mg/hora en infusión, y continuar incrementar a 50 mg/hora cada 30 minutos si no hay efectos adversos</t>
  </si>
  <si>
    <t>Rituximab 375 mg/m2 día 1</t>
  </si>
  <si>
    <t>Posteriormente en el día 1</t>
  </si>
  <si>
    <t>Acetaminofen</t>
  </si>
  <si>
    <t>Difenhidramina</t>
  </si>
  <si>
    <t>En SSN 500 cc IV día 1 y administrar a 50 mg/h *</t>
  </si>
  <si>
    <t>Vía oral antes del rituximab, día 1</t>
  </si>
  <si>
    <t>IV antes del rituximab, día 1</t>
  </si>
  <si>
    <t>Mauricio Lema Medina MD</t>
  </si>
  <si>
    <t>www.mauriciolema.com</t>
  </si>
  <si>
    <t>NHL</t>
  </si>
  <si>
    <t>CHOP-Rituximab</t>
  </si>
  <si>
    <t>Ciclofosfamida, Doxorrubicina, Vincristina, Prednisolona, Rituximab cada 21 días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</si>
</sst>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7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5"/>
      <c r="B1" s="45"/>
      <c r="C1" s="46"/>
      <c r="D1" s="47" t="s">
        <v>70</v>
      </c>
      <c r="E1" s="45"/>
      <c r="F1" s="45"/>
      <c r="G1" s="45"/>
    </row>
    <row r="2" spans="1:7" ht="12.75">
      <c r="A2" s="48"/>
      <c r="B2" s="48"/>
      <c r="C2" s="48"/>
      <c r="D2" s="49" t="s">
        <v>71</v>
      </c>
      <c r="E2" s="48"/>
      <c r="F2" s="48"/>
      <c r="G2" s="48"/>
    </row>
    <row r="3" spans="1:7" ht="12.75">
      <c r="A3" s="50"/>
      <c r="B3" s="51"/>
      <c r="C3" s="51"/>
      <c r="D3" s="51"/>
      <c r="E3" s="51"/>
      <c r="F3" s="51"/>
      <c r="G3" s="52" t="s">
        <v>72</v>
      </c>
    </row>
    <row r="4" ht="12.75">
      <c r="A4" s="1" t="s">
        <v>47</v>
      </c>
    </row>
    <row r="5" spans="1:3" ht="12.75">
      <c r="A5" t="s">
        <v>0</v>
      </c>
      <c r="C5" s="1" t="s">
        <v>73</v>
      </c>
    </row>
    <row r="6" spans="1:7" s="1" customFormat="1" ht="12.75">
      <c r="A6" t="s">
        <v>1</v>
      </c>
      <c r="B6"/>
      <c r="C6" s="18" t="s">
        <v>74</v>
      </c>
      <c r="D6"/>
      <c r="E6"/>
      <c r="F6"/>
      <c r="G6"/>
    </row>
    <row r="7" ht="12.75">
      <c r="A7" t="s">
        <v>2</v>
      </c>
    </row>
    <row r="8" spans="1:3" ht="12.75">
      <c r="A8" t="s">
        <v>45</v>
      </c>
      <c r="C8" t="s">
        <v>46</v>
      </c>
    </row>
    <row r="9" spans="1:7" ht="12.75">
      <c r="A9" s="1" t="s">
        <v>3</v>
      </c>
      <c r="B9" s="1"/>
      <c r="C9" s="1"/>
      <c r="D9" s="1"/>
      <c r="E9" s="1"/>
      <c r="F9" s="1"/>
      <c r="G9" s="1"/>
    </row>
    <row r="10" spans="1:4" ht="12.75">
      <c r="A10" t="s">
        <v>5</v>
      </c>
      <c r="B10" s="3" t="s">
        <v>6</v>
      </c>
      <c r="C10" s="3" t="s">
        <v>22</v>
      </c>
      <c r="D10" s="3" t="s">
        <v>23</v>
      </c>
    </row>
    <row r="11" spans="1:4" ht="12.75">
      <c r="A11" s="2" t="s">
        <v>35</v>
      </c>
      <c r="B11" s="9" t="s">
        <v>4</v>
      </c>
      <c r="C11" s="7">
        <v>1</v>
      </c>
      <c r="D11" s="3" t="s">
        <v>19</v>
      </c>
    </row>
    <row r="12" spans="1:4" ht="12.75">
      <c r="A12" s="2" t="s">
        <v>7</v>
      </c>
      <c r="B12" s="9" t="s">
        <v>4</v>
      </c>
      <c r="C12" s="7">
        <v>10</v>
      </c>
      <c r="D12" s="3" t="s">
        <v>19</v>
      </c>
    </row>
    <row r="13" spans="1:4" ht="12.75">
      <c r="A13" s="2" t="s">
        <v>8</v>
      </c>
      <c r="B13" s="9" t="s">
        <v>4</v>
      </c>
      <c r="C13" s="7">
        <v>1000</v>
      </c>
      <c r="D13" s="3" t="s">
        <v>19</v>
      </c>
    </row>
    <row r="14" spans="1:4" ht="13.5" thickBot="1">
      <c r="A14" s="2" t="s">
        <v>61</v>
      </c>
      <c r="B14" s="9" t="s">
        <v>4</v>
      </c>
      <c r="C14" s="7">
        <v>100</v>
      </c>
      <c r="D14" s="3" t="s">
        <v>19</v>
      </c>
    </row>
    <row r="15" spans="1:5" ht="13.5" thickTop="1">
      <c r="A15" s="36" t="s">
        <v>30</v>
      </c>
      <c r="B15" s="37"/>
      <c r="C15" s="38">
        <v>160</v>
      </c>
      <c r="E15" s="5" t="s">
        <v>32</v>
      </c>
    </row>
    <row r="16" spans="1:5" ht="12.75">
      <c r="A16" s="39" t="s">
        <v>31</v>
      </c>
      <c r="B16" s="20"/>
      <c r="C16" s="40">
        <v>56</v>
      </c>
      <c r="E16" s="6" t="s">
        <v>33</v>
      </c>
    </row>
    <row r="17" spans="1:5" ht="12.75">
      <c r="A17" s="39" t="s">
        <v>9</v>
      </c>
      <c r="B17" s="20"/>
      <c r="C17" s="41">
        <f>0.20274*POWER(C15/100,0.725)*POWER(C16,0.425)</f>
        <v>1.5772710824040208</v>
      </c>
      <c r="E17" s="5" t="s">
        <v>40</v>
      </c>
    </row>
    <row r="18" spans="1:5" ht="13.5" thickBot="1">
      <c r="A18" s="42" t="s">
        <v>10</v>
      </c>
      <c r="B18" s="43"/>
      <c r="C18" s="44">
        <v>100</v>
      </c>
      <c r="E18" s="5" t="s">
        <v>34</v>
      </c>
    </row>
    <row r="19" ht="13.5" thickTop="1">
      <c r="A19" s="1" t="s">
        <v>11</v>
      </c>
    </row>
    <row r="20" spans="1:6" ht="12.75">
      <c r="A20" t="s">
        <v>5</v>
      </c>
      <c r="B20" s="3" t="s">
        <v>12</v>
      </c>
      <c r="C20" s="3" t="s">
        <v>13</v>
      </c>
      <c r="D20" s="15" t="s">
        <v>14</v>
      </c>
      <c r="E20" s="3" t="s">
        <v>15</v>
      </c>
      <c r="F20" s="3" t="s">
        <v>16</v>
      </c>
    </row>
    <row r="21" spans="1:6" ht="12.75">
      <c r="A21" t="str">
        <f>+$A$11</f>
        <v>Vincristina</v>
      </c>
      <c r="B21" s="7">
        <v>1.2</v>
      </c>
      <c r="C21" s="4">
        <f>+B21*$C$17</f>
        <v>1.8927252988848249</v>
      </c>
      <c r="D21" s="4">
        <f>+C21*$C$18/100</f>
        <v>1.8927252988848249</v>
      </c>
      <c r="E21" s="8">
        <f>+D21/C11</f>
        <v>1.8927252988848249</v>
      </c>
      <c r="F21" s="4">
        <f>IF(INT(E21)=E21,E21,INT(E21)+1)</f>
        <v>2</v>
      </c>
    </row>
    <row r="22" spans="1:6" ht="12.75">
      <c r="A22" t="str">
        <f>+$A$12</f>
        <v>Doxorrubicina</v>
      </c>
      <c r="B22" s="7">
        <v>50</v>
      </c>
      <c r="C22" s="4">
        <f>+B22*$C$17</f>
        <v>78.86355412020104</v>
      </c>
      <c r="D22" s="4">
        <f>+C22*$C$18/100</f>
        <v>78.86355412020104</v>
      </c>
      <c r="E22" s="8">
        <f>+D22/C12</f>
        <v>7.886355412020104</v>
      </c>
      <c r="F22" s="4">
        <f>IF(INT(E22)=E22,E22,INT(E22)+1)</f>
        <v>8</v>
      </c>
    </row>
    <row r="23" spans="1:6" ht="12.75">
      <c r="A23" t="str">
        <f>+$A$13</f>
        <v>Ciclofosfamida</v>
      </c>
      <c r="B23" s="7">
        <v>750</v>
      </c>
      <c r="C23" s="4">
        <f>+B23*$C$17</f>
        <v>1182.9533118030156</v>
      </c>
      <c r="D23" s="4">
        <f>+C23*$C$18/100</f>
        <v>1182.9533118030156</v>
      </c>
      <c r="E23" s="8">
        <f>+D23/C13</f>
        <v>1.1829533118030156</v>
      </c>
      <c r="F23" s="4">
        <f>IF(INT(E23)=E23,E23,INT(E23)+1)</f>
        <v>2</v>
      </c>
    </row>
    <row r="24" spans="1:6" ht="13.5" thickBot="1">
      <c r="A24" t="str">
        <f>+A14</f>
        <v>Rituximab</v>
      </c>
      <c r="B24" s="7">
        <v>375</v>
      </c>
      <c r="C24" s="4">
        <f>+B24*$C$17</f>
        <v>591.4766559015078</v>
      </c>
      <c r="D24" s="4">
        <f>+C24*$C$18/100</f>
        <v>591.4766559015078</v>
      </c>
      <c r="E24" s="8">
        <f>+D24/C14</f>
        <v>5.914766559015078</v>
      </c>
      <c r="F24" s="4">
        <f>IF(INT(E24)=E24,E24,INT(E24)+1)</f>
        <v>6</v>
      </c>
    </row>
    <row r="25" spans="1:5" ht="13.5" thickTop="1">
      <c r="A25" s="21" t="s">
        <v>17</v>
      </c>
      <c r="B25" s="22"/>
      <c r="C25" s="23"/>
      <c r="D25" s="23"/>
      <c r="E25" s="24"/>
    </row>
    <row r="26" spans="1:5" ht="12.75">
      <c r="A26" s="25"/>
      <c r="B26" s="10"/>
      <c r="C26" s="10"/>
      <c r="D26" s="10"/>
      <c r="E26" s="26"/>
    </row>
    <row r="27" spans="1:5" ht="12.75">
      <c r="A27" s="25" t="s">
        <v>5</v>
      </c>
      <c r="B27" s="11" t="s">
        <v>6</v>
      </c>
      <c r="C27" s="11" t="s">
        <v>22</v>
      </c>
      <c r="D27" s="11" t="s">
        <v>23</v>
      </c>
      <c r="E27" s="27" t="s">
        <v>18</v>
      </c>
    </row>
    <row r="28" spans="1:5" ht="12.75">
      <c r="A28" s="25" t="str">
        <f>+$A$11</f>
        <v>Vincristina</v>
      </c>
      <c r="B28" s="11" t="str">
        <f aca="true" t="shared" si="0" ref="B28:C30">+B11</f>
        <v>Amp</v>
      </c>
      <c r="C28" s="11">
        <f t="shared" si="0"/>
        <v>1</v>
      </c>
      <c r="D28" s="11" t="str">
        <f>+D11</f>
        <v>mg</v>
      </c>
      <c r="E28" s="27">
        <f>+F21</f>
        <v>2</v>
      </c>
    </row>
    <row r="29" spans="1:5" ht="12.75">
      <c r="A29" s="25" t="str">
        <f>+$A$12</f>
        <v>Doxorrubicina</v>
      </c>
      <c r="B29" s="11" t="str">
        <f t="shared" si="0"/>
        <v>Amp</v>
      </c>
      <c r="C29" s="11">
        <f t="shared" si="0"/>
        <v>10</v>
      </c>
      <c r="D29" s="11" t="str">
        <f>+D12</f>
        <v>mg</v>
      </c>
      <c r="E29" s="27">
        <f>+F22</f>
        <v>8</v>
      </c>
    </row>
    <row r="30" spans="1:5" ht="12.75">
      <c r="A30" s="25" t="str">
        <f>+$A$13</f>
        <v>Ciclofosfamida</v>
      </c>
      <c r="B30" s="11" t="str">
        <f t="shared" si="0"/>
        <v>Amp</v>
      </c>
      <c r="C30" s="11">
        <f t="shared" si="0"/>
        <v>1000</v>
      </c>
      <c r="D30" s="11" t="str">
        <f>+D13</f>
        <v>mg</v>
      </c>
      <c r="E30" s="27">
        <f>+F23</f>
        <v>2</v>
      </c>
    </row>
    <row r="31" spans="1:5" ht="12.75">
      <c r="A31" s="25" t="str">
        <f>+A14</f>
        <v>Rituximab</v>
      </c>
      <c r="B31" s="11" t="str">
        <f>+B14</f>
        <v>Amp</v>
      </c>
      <c r="C31" s="11">
        <f>+C14</f>
        <v>100</v>
      </c>
      <c r="D31" s="11" t="str">
        <f>+D14</f>
        <v>mg</v>
      </c>
      <c r="E31" s="28">
        <f>+F24</f>
        <v>6</v>
      </c>
    </row>
    <row r="32" spans="1:5" ht="12.75">
      <c r="A32" s="25" t="s">
        <v>65</v>
      </c>
      <c r="B32" s="11" t="s">
        <v>37</v>
      </c>
      <c r="C32" s="11">
        <v>500</v>
      </c>
      <c r="D32" s="11" t="s">
        <v>19</v>
      </c>
      <c r="E32" s="28">
        <v>2</v>
      </c>
    </row>
    <row r="33" spans="1:5" ht="12.75">
      <c r="A33" s="25" t="s">
        <v>66</v>
      </c>
      <c r="B33" s="11" t="s">
        <v>4</v>
      </c>
      <c r="C33" s="11">
        <v>100</v>
      </c>
      <c r="D33" s="11" t="s">
        <v>19</v>
      </c>
      <c r="E33" s="28">
        <v>1</v>
      </c>
    </row>
    <row r="34" spans="1:9" ht="12.75">
      <c r="A34" s="25" t="s">
        <v>36</v>
      </c>
      <c r="B34" s="11" t="s">
        <v>37</v>
      </c>
      <c r="C34" s="11">
        <v>50</v>
      </c>
      <c r="D34" s="11" t="s">
        <v>19</v>
      </c>
      <c r="E34" s="28">
        <v>10</v>
      </c>
      <c r="H34" s="17"/>
      <c r="I34" s="17"/>
    </row>
    <row r="35" spans="1:9" ht="12.75">
      <c r="A35" s="25" t="s">
        <v>28</v>
      </c>
      <c r="B35" s="11" t="s">
        <v>4</v>
      </c>
      <c r="C35" s="11">
        <v>4</v>
      </c>
      <c r="D35" s="11" t="s">
        <v>19</v>
      </c>
      <c r="E35" s="27">
        <v>5</v>
      </c>
      <c r="H35" s="17"/>
      <c r="I35" s="17"/>
    </row>
    <row r="36" spans="1:9" ht="13.5" thickBot="1">
      <c r="A36" s="25" t="s">
        <v>29</v>
      </c>
      <c r="B36" s="11" t="s">
        <v>4</v>
      </c>
      <c r="C36" s="11">
        <v>8</v>
      </c>
      <c r="D36" s="11" t="s">
        <v>19</v>
      </c>
      <c r="E36" s="27">
        <v>1</v>
      </c>
      <c r="H36" s="17"/>
      <c r="I36" s="17"/>
    </row>
    <row r="37" spans="1:9" ht="13.5" thickTop="1">
      <c r="A37" s="21" t="s">
        <v>24</v>
      </c>
      <c r="B37" s="23"/>
      <c r="C37" s="23"/>
      <c r="D37" s="23"/>
      <c r="E37" s="23"/>
      <c r="F37" s="23"/>
      <c r="G37" s="24"/>
      <c r="H37" s="17"/>
      <c r="I37" s="17"/>
    </row>
    <row r="38" spans="1:9" ht="12.75">
      <c r="A38" s="25"/>
      <c r="B38" s="10"/>
      <c r="C38" s="10"/>
      <c r="D38" s="10"/>
      <c r="E38" s="10"/>
      <c r="F38" s="10"/>
      <c r="G38" s="26"/>
      <c r="H38" s="17"/>
      <c r="I38" s="17"/>
    </row>
    <row r="39" spans="1:9" ht="12.75">
      <c r="A39" s="31" t="s">
        <v>25</v>
      </c>
      <c r="B39" s="13"/>
      <c r="C39" s="14" t="s">
        <v>48</v>
      </c>
      <c r="D39" s="14" t="s">
        <v>23</v>
      </c>
      <c r="E39" s="13" t="s">
        <v>1</v>
      </c>
      <c r="F39" s="10"/>
      <c r="G39" s="26"/>
      <c r="H39" s="17"/>
      <c r="I39" s="17"/>
    </row>
    <row r="40" spans="1:9" ht="12.75">
      <c r="A40" s="25" t="s">
        <v>26</v>
      </c>
      <c r="B40" s="10"/>
      <c r="C40" s="11">
        <v>8</v>
      </c>
      <c r="D40" s="11" t="s">
        <v>19</v>
      </c>
      <c r="E40" s="16" t="s">
        <v>27</v>
      </c>
      <c r="F40" s="16"/>
      <c r="G40" s="26"/>
      <c r="H40" s="17"/>
      <c r="I40" s="17"/>
    </row>
    <row r="41" spans="1:9" ht="12.75">
      <c r="A41" s="25" t="s">
        <v>28</v>
      </c>
      <c r="B41" s="10"/>
      <c r="C41" s="11">
        <v>20</v>
      </c>
      <c r="D41" s="11" t="s">
        <v>19</v>
      </c>
      <c r="E41" s="16" t="s">
        <v>27</v>
      </c>
      <c r="F41" s="16"/>
      <c r="G41" s="26"/>
      <c r="H41" s="17"/>
      <c r="I41" s="17"/>
    </row>
    <row r="42" spans="1:9" ht="12.75">
      <c r="A42" s="25" t="str">
        <f>+A32</f>
        <v>Acetaminofen</v>
      </c>
      <c r="B42" s="10"/>
      <c r="C42" s="11">
        <v>1000</v>
      </c>
      <c r="D42" s="11" t="str">
        <f>+D32</f>
        <v>mg</v>
      </c>
      <c r="E42" s="16" t="s">
        <v>68</v>
      </c>
      <c r="F42" s="16"/>
      <c r="G42" s="26"/>
      <c r="H42" s="17"/>
      <c r="I42" s="17"/>
    </row>
    <row r="43" spans="1:9" ht="12.75">
      <c r="A43" s="25" t="str">
        <f>+A33</f>
        <v>Difenhidramina</v>
      </c>
      <c r="B43" s="10"/>
      <c r="C43" s="11">
        <v>50</v>
      </c>
      <c r="D43" s="11" t="str">
        <f>+D33</f>
        <v>mg</v>
      </c>
      <c r="E43" s="16" t="s">
        <v>69</v>
      </c>
      <c r="F43" s="16"/>
      <c r="G43" s="26"/>
      <c r="H43" s="17"/>
      <c r="I43" s="17"/>
    </row>
    <row r="44" spans="1:9" ht="12.75">
      <c r="A44" s="31" t="s">
        <v>64</v>
      </c>
      <c r="B44" s="10"/>
      <c r="C44" s="11"/>
      <c r="D44" s="11"/>
      <c r="E44" s="16"/>
      <c r="F44" s="16"/>
      <c r="G44" s="26"/>
      <c r="H44" s="17"/>
      <c r="I44" s="17"/>
    </row>
    <row r="45" spans="1:9" ht="12.75">
      <c r="A45" s="25" t="str">
        <f>+$A$11</f>
        <v>Vincristina</v>
      </c>
      <c r="B45" s="10"/>
      <c r="C45" s="12">
        <f>+$D$21</f>
        <v>1.8927252988848249</v>
      </c>
      <c r="D45" s="11" t="s">
        <v>19</v>
      </c>
      <c r="E45" s="16" t="s">
        <v>20</v>
      </c>
      <c r="F45" s="16"/>
      <c r="G45" s="26"/>
      <c r="H45" s="17"/>
      <c r="I45" s="17"/>
    </row>
    <row r="46" spans="1:9" ht="12.75">
      <c r="A46" s="25" t="str">
        <f>+$A$12</f>
        <v>Doxorrubicina</v>
      </c>
      <c r="B46" s="10"/>
      <c r="C46" s="12">
        <f>+$D$22</f>
        <v>78.86355412020104</v>
      </c>
      <c r="D46" s="11" t="s">
        <v>19</v>
      </c>
      <c r="E46" s="16" t="s">
        <v>20</v>
      </c>
      <c r="F46" s="16"/>
      <c r="G46" s="26"/>
      <c r="H46" s="17"/>
      <c r="I46" s="17"/>
    </row>
    <row r="47" spans="1:9" ht="12.75">
      <c r="A47" s="25" t="str">
        <f>+$A$13</f>
        <v>Ciclofosfamida</v>
      </c>
      <c r="B47" s="10"/>
      <c r="C47" s="12">
        <f>+$D$23</f>
        <v>1182.9533118030156</v>
      </c>
      <c r="D47" s="11" t="s">
        <v>19</v>
      </c>
      <c r="E47" s="16" t="s">
        <v>21</v>
      </c>
      <c r="F47" s="16"/>
      <c r="G47" s="26"/>
      <c r="H47" s="17"/>
      <c r="I47" s="17"/>
    </row>
    <row r="48" spans="1:9" ht="12.75">
      <c r="A48" s="25" t="str">
        <f>+A14</f>
        <v>Rituximab</v>
      </c>
      <c r="B48" s="10"/>
      <c r="C48" s="12">
        <f>+D24</f>
        <v>591.4766559015078</v>
      </c>
      <c r="D48" s="11" t="str">
        <f>+D14</f>
        <v>mg</v>
      </c>
      <c r="E48" s="16" t="s">
        <v>67</v>
      </c>
      <c r="F48" s="16"/>
      <c r="G48" s="26"/>
      <c r="H48" s="17"/>
      <c r="I48" s="17"/>
    </row>
    <row r="49" spans="1:9" ht="13.5" thickBot="1">
      <c r="A49" s="29" t="s">
        <v>36</v>
      </c>
      <c r="B49" s="32"/>
      <c r="C49" s="33"/>
      <c r="D49" s="30"/>
      <c r="E49" s="34" t="s">
        <v>39</v>
      </c>
      <c r="F49" s="34"/>
      <c r="G49" s="35"/>
      <c r="H49" s="17"/>
      <c r="I49" s="17"/>
    </row>
    <row r="50" spans="1:9" ht="13.5" thickTop="1">
      <c r="A50" s="19" t="s">
        <v>62</v>
      </c>
      <c r="H50" s="17"/>
      <c r="I50" s="17"/>
    </row>
    <row r="51" ht="12.75">
      <c r="A51" t="s">
        <v>38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B19" sqref="B19"/>
    </sheetView>
  </sheetViews>
  <sheetFormatPr defaultColWidth="11.421875" defaultRowHeight="12.75"/>
  <sheetData>
    <row r="1" ht="12.75">
      <c r="A1" t="s">
        <v>60</v>
      </c>
    </row>
    <row r="2" ht="12.75">
      <c r="A2" t="s">
        <v>49</v>
      </c>
    </row>
    <row r="3" ht="12.75">
      <c r="A3" t="s">
        <v>59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D29" sqref="D29"/>
    </sheetView>
  </sheetViews>
  <sheetFormatPr defaultColWidth="11.421875" defaultRowHeight="12.75"/>
  <sheetData>
    <row r="1" ht="12.75">
      <c r="A1" s="1" t="s">
        <v>44</v>
      </c>
    </row>
    <row r="2" ht="12.75">
      <c r="A2" s="19" t="s">
        <v>43</v>
      </c>
    </row>
    <row r="3" ht="12.75">
      <c r="A3" s="19" t="s">
        <v>63</v>
      </c>
    </row>
    <row r="4" spans="1:6" ht="12.75">
      <c r="A4" s="18" t="s">
        <v>41</v>
      </c>
      <c r="B4" s="18" t="s">
        <v>42</v>
      </c>
      <c r="C4" s="18"/>
      <c r="D4" s="18"/>
      <c r="E4" s="18"/>
      <c r="F4" s="1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2004-11-21T12:48:59Z</cp:lastPrinted>
  <dcterms:created xsi:type="dcterms:W3CDTF">2004-10-16T15:27:29Z</dcterms:created>
  <dcterms:modified xsi:type="dcterms:W3CDTF">2004-11-21T12:49:00Z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