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355" windowHeight="8955" activeTab="0"/>
  </bookViews>
  <sheets>
    <sheet name="mBACOD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<sst xmlns="http://schemas.openxmlformats.org/spreadsheetml/2006/main" count="108" uniqueCount="69">
  <si>
    <t>Esquema:</t>
  </si>
  <si>
    <t>Descripción</t>
  </si>
  <si>
    <t>Referencia</t>
  </si>
  <si>
    <t>Presentaciones</t>
  </si>
  <si>
    <t>Amp</t>
  </si>
  <si>
    <t>Medicamento</t>
  </si>
  <si>
    <t>Presentación</t>
  </si>
  <si>
    <t>Doxorrubicina</t>
  </si>
  <si>
    <t>Ciclofosfamida</t>
  </si>
  <si>
    <t>Superficie corporal (m2)</t>
  </si>
  <si>
    <t>Intensidad de dosis (%)</t>
  </si>
  <si>
    <t>Cálculo de dosis</t>
  </si>
  <si>
    <t>mg/m2</t>
  </si>
  <si>
    <t>Dosis 100%</t>
  </si>
  <si>
    <t>Dosis Calculada</t>
  </si>
  <si>
    <t>No. Ampollas</t>
  </si>
  <si>
    <t>Solicitud de Medicamentos</t>
  </si>
  <si>
    <t>Número</t>
  </si>
  <si>
    <t>mg</t>
  </si>
  <si>
    <t>IV rápido, día 1 (SSN 100 cc)</t>
  </si>
  <si>
    <t>IV en 250 cc SSN en 30 minutos</t>
  </si>
  <si>
    <t>Cantidad</t>
  </si>
  <si>
    <t>Unidades</t>
  </si>
  <si>
    <t>Protocolo de Administración</t>
  </si>
  <si>
    <t>Premedicación</t>
  </si>
  <si>
    <t xml:space="preserve">Ondansetron </t>
  </si>
  <si>
    <t>Dexametasona</t>
  </si>
  <si>
    <t xml:space="preserve">Ondansetrón </t>
  </si>
  <si>
    <t>Talla (cm)</t>
  </si>
  <si>
    <t>Peso (kg)</t>
  </si>
  <si>
    <t xml:space="preserve"> Entrar la talla</t>
  </si>
  <si>
    <t xml:space="preserve"> Entrar el peso</t>
  </si>
  <si>
    <t xml:space="preserve"> Entrar la intensidad de dosis</t>
  </si>
  <si>
    <t>Vincristina</t>
  </si>
  <si>
    <t>Prednisolona</t>
  </si>
  <si>
    <t>Tab</t>
  </si>
  <si>
    <r>
      <t xml:space="preserve">Hoja Creada por: </t>
    </r>
    <r>
      <rPr>
        <b/>
        <sz val="10"/>
        <rFont val="Arial"/>
        <family val="2"/>
      </rPr>
      <t>Mauricio Lema Medina</t>
    </r>
    <r>
      <rPr>
        <sz val="10"/>
        <rFont val="Arial"/>
        <family val="0"/>
      </rPr>
      <t xml:space="preserve"> MD</t>
    </r>
  </si>
  <si>
    <t>Tomar 100 mg (2 tabletas 50 mg), vía oral cada día</t>
  </si>
  <si>
    <t xml:space="preserve"> El programa calcula la superficie corporal </t>
  </si>
  <si>
    <t>BSA fórmula:</t>
  </si>
  <si>
    <t>0,20274*POTENCIA(C13/100;0,725)*POTENCIA(C14;0,425)</t>
  </si>
  <si>
    <t>Bases:</t>
  </si>
  <si>
    <t>Indicación</t>
  </si>
  <si>
    <t>NOMBRE PACIENTE (IDENTIFICACIÓN)</t>
  </si>
  <si>
    <t>Dosis</t>
  </si>
  <si>
    <t>mBACOD</t>
  </si>
  <si>
    <t>Metotrexate, Bleomicina, Doxorrubicina, Ciclofosfamida, Vincristina</t>
  </si>
  <si>
    <t>Linfoma No Hodgkin en pacientes con SIDA</t>
  </si>
  <si>
    <t>Metotrexate</t>
  </si>
  <si>
    <t>Bleomicina</t>
  </si>
  <si>
    <t>UI</t>
  </si>
  <si>
    <t>#Amp/Infusión</t>
  </si>
  <si>
    <t>#Amp/Ciclo</t>
  </si>
  <si>
    <t>* No disponible en Colombia</t>
  </si>
  <si>
    <t>Alternativa propuesta</t>
  </si>
  <si>
    <t>Folinato de calcio</t>
  </si>
  <si>
    <t>IV, 30 minutos antes de la quimioterapia, día 1 y 15</t>
  </si>
  <si>
    <t>Posteriormente en día 1:</t>
  </si>
  <si>
    <t>Posteriormente en día 15:</t>
  </si>
  <si>
    <t>Vìa oral cada 6 horas, iniciando 4 horas después</t>
  </si>
  <si>
    <t>de iniciado el metotrexate</t>
  </si>
  <si>
    <t>Página 2</t>
  </si>
  <si>
    <t>Continúa protocolo de administración en página 2</t>
  </si>
  <si>
    <t>Vincristina (1.4 mg/m2), Doxorrubicina (25 mg/m2), Ciclofosfamida (300 mg/m2), Prednisolona 500 mg día 1-5</t>
  </si>
  <si>
    <t>Metotrexate (500 mg/m2) día 15 con rescate con folinato de calcio oral 25 mg x4 (q6horas, iniciando 4 horas después)</t>
  </si>
  <si>
    <t>Se repite ciclo cada 28 días (Puede requerir soporte con factores estimulantes de colonias)</t>
  </si>
  <si>
    <t>Mauricio Lema Medina MD</t>
  </si>
  <si>
    <t>www.mauriciolema.com</t>
  </si>
  <si>
    <t>HIV-NHL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</si>
</sst>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 horizontal="lef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3" xfId="0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5" xfId="0" applyFill="1" applyBorder="1" applyAlignment="1">
      <alignment/>
    </xf>
    <xf numFmtId="1" fontId="0" fillId="2" borderId="15" xfId="0" applyNumberFormat="1" applyFill="1" applyBorder="1" applyAlignment="1">
      <alignment horizontal="center"/>
    </xf>
    <xf numFmtId="0" fontId="1" fillId="2" borderId="15" xfId="0" applyFont="1" applyFill="1" applyBorder="1" applyAlignment="1">
      <alignment/>
    </xf>
    <xf numFmtId="0" fontId="0" fillId="2" borderId="16" xfId="0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 horizontal="center"/>
    </xf>
    <xf numFmtId="1" fontId="0" fillId="4" borderId="19" xfId="0" applyNumberFormat="1" applyFill="1" applyBorder="1" applyAlignment="1">
      <alignment horizontal="center"/>
    </xf>
    <xf numFmtId="0" fontId="0" fillId="5" borderId="0" xfId="0" applyFill="1" applyAlignment="1">
      <alignment/>
    </xf>
    <xf numFmtId="0" fontId="5" fillId="5" borderId="0" xfId="0" applyFont="1" applyFill="1" applyAlignment="1">
      <alignment horizontal="left"/>
    </xf>
    <xf numFmtId="0" fontId="6" fillId="5" borderId="0" xfId="0" applyFont="1" applyFill="1" applyAlignment="1">
      <alignment horizontal="center"/>
    </xf>
    <xf numFmtId="0" fontId="0" fillId="6" borderId="0" xfId="0" applyFill="1" applyAlignment="1">
      <alignment/>
    </xf>
    <xf numFmtId="0" fontId="7" fillId="6" borderId="0" xfId="15" applyFont="1" applyFill="1" applyAlignment="1">
      <alignment horizontal="center"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0" fontId="8" fillId="7" borderId="0" xfId="0" applyFont="1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Relationship Id="rId2" Type="http://schemas.openxmlformats.org/officeDocument/2006/relationships/hyperlink" Target="http://www.mauriciolema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 topLeftCell="A23">
      <selection activeCell="A56" sqref="A56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</cols>
  <sheetData>
    <row r="1" spans="1:7" ht="15.75">
      <c r="A1" s="56"/>
      <c r="B1" s="56"/>
      <c r="C1" s="57"/>
      <c r="D1" s="58" t="s">
        <v>66</v>
      </c>
      <c r="E1" s="56"/>
      <c r="F1" s="56"/>
      <c r="G1" s="56"/>
    </row>
    <row r="2" spans="1:7" ht="12.75">
      <c r="A2" s="59"/>
      <c r="B2" s="59"/>
      <c r="C2" s="59"/>
      <c r="D2" s="60" t="s">
        <v>67</v>
      </c>
      <c r="E2" s="59"/>
      <c r="F2" s="59"/>
      <c r="G2" s="59"/>
    </row>
    <row r="3" spans="1:7" ht="12.75">
      <c r="A3" s="61"/>
      <c r="B3" s="62"/>
      <c r="C3" s="62"/>
      <c r="D3" s="62"/>
      <c r="E3" s="62"/>
      <c r="F3" s="62"/>
      <c r="G3" s="63" t="s">
        <v>68</v>
      </c>
    </row>
    <row r="4" ht="12.75">
      <c r="A4" s="1" t="s">
        <v>43</v>
      </c>
    </row>
    <row r="5" spans="1:3" ht="12.75">
      <c r="A5" t="s">
        <v>0</v>
      </c>
      <c r="C5" s="1" t="s">
        <v>45</v>
      </c>
    </row>
    <row r="6" spans="1:3" ht="12.75">
      <c r="A6" t="s">
        <v>1</v>
      </c>
      <c r="C6" t="s">
        <v>46</v>
      </c>
    </row>
    <row r="7" ht="12.75">
      <c r="A7" t="s">
        <v>2</v>
      </c>
    </row>
    <row r="8" spans="1:3" ht="12.75">
      <c r="A8" t="s">
        <v>42</v>
      </c>
      <c r="C8" t="s">
        <v>47</v>
      </c>
    </row>
    <row r="10" ht="12.75">
      <c r="A10" t="s">
        <v>3</v>
      </c>
    </row>
    <row r="11" spans="1:4" ht="12.75">
      <c r="A11" t="s">
        <v>5</v>
      </c>
      <c r="B11" s="3" t="s">
        <v>6</v>
      </c>
      <c r="C11" s="3" t="s">
        <v>21</v>
      </c>
      <c r="D11" s="3" t="s">
        <v>22</v>
      </c>
    </row>
    <row r="12" spans="1:4" ht="12.75">
      <c r="A12" t="s">
        <v>48</v>
      </c>
      <c r="B12" s="3" t="s">
        <v>4</v>
      </c>
      <c r="C12" s="7">
        <v>50</v>
      </c>
      <c r="D12" s="3" t="s">
        <v>18</v>
      </c>
    </row>
    <row r="13" spans="1:4" ht="12.75">
      <c r="A13" t="s">
        <v>49</v>
      </c>
      <c r="B13" s="3" t="s">
        <v>4</v>
      </c>
      <c r="C13" s="7">
        <v>15</v>
      </c>
      <c r="D13" s="3" t="s">
        <v>50</v>
      </c>
    </row>
    <row r="14" spans="1:4" ht="12.75">
      <c r="A14" s="2" t="s">
        <v>33</v>
      </c>
      <c r="B14" s="9" t="s">
        <v>4</v>
      </c>
      <c r="C14" s="7">
        <v>1</v>
      </c>
      <c r="D14" s="3" t="s">
        <v>18</v>
      </c>
    </row>
    <row r="15" spans="1:4" ht="12.75">
      <c r="A15" s="2" t="s">
        <v>7</v>
      </c>
      <c r="B15" s="9" t="s">
        <v>4</v>
      </c>
      <c r="C15" s="7">
        <v>10</v>
      </c>
      <c r="D15" s="3" t="s">
        <v>18</v>
      </c>
    </row>
    <row r="16" spans="1:4" ht="12.75">
      <c r="A16" s="2" t="s">
        <v>8</v>
      </c>
      <c r="B16" s="9" t="s">
        <v>4</v>
      </c>
      <c r="C16" s="7">
        <v>500</v>
      </c>
      <c r="D16" s="3" t="s">
        <v>18</v>
      </c>
    </row>
    <row r="17" spans="1:4" ht="12.75">
      <c r="A17" s="2" t="s">
        <v>26</v>
      </c>
      <c r="B17" s="9" t="s">
        <v>35</v>
      </c>
      <c r="C17" s="7">
        <v>4</v>
      </c>
      <c r="D17" s="3" t="s">
        <v>18</v>
      </c>
    </row>
    <row r="18" spans="1:3" ht="12.75">
      <c r="A18" s="2"/>
      <c r="B18" s="2"/>
      <c r="C18" s="1"/>
    </row>
    <row r="19" spans="1:5" ht="12.75">
      <c r="A19" s="24" t="s">
        <v>28</v>
      </c>
      <c r="B19" s="25"/>
      <c r="C19" s="20">
        <v>160</v>
      </c>
      <c r="E19" s="5" t="s">
        <v>30</v>
      </c>
    </row>
    <row r="20" spans="1:5" ht="12.75">
      <c r="A20" s="26" t="s">
        <v>29</v>
      </c>
      <c r="B20" s="27"/>
      <c r="C20" s="21">
        <v>56</v>
      </c>
      <c r="E20" s="6" t="s">
        <v>31</v>
      </c>
    </row>
    <row r="21" spans="1:5" ht="12.75">
      <c r="A21" s="26" t="s">
        <v>9</v>
      </c>
      <c r="B21" s="27"/>
      <c r="C21" s="22">
        <f>0.20274*POWER(C19/100,0.725)*POWER(C20,0.425)</f>
        <v>1.5772710824040208</v>
      </c>
      <c r="E21" s="5" t="s">
        <v>38</v>
      </c>
    </row>
    <row r="22" spans="1:5" ht="12.75">
      <c r="A22" s="28" t="s">
        <v>10</v>
      </c>
      <c r="B22" s="29"/>
      <c r="C22" s="23">
        <v>100</v>
      </c>
      <c r="E22" s="5" t="s">
        <v>32</v>
      </c>
    </row>
    <row r="24" ht="12.75">
      <c r="A24" s="1" t="s">
        <v>11</v>
      </c>
    </row>
    <row r="25" spans="1:7" ht="12.75">
      <c r="A25" t="s">
        <v>5</v>
      </c>
      <c r="B25" s="3" t="s">
        <v>12</v>
      </c>
      <c r="C25" s="3" t="s">
        <v>13</v>
      </c>
      <c r="D25" s="15" t="s">
        <v>14</v>
      </c>
      <c r="E25" s="3" t="s">
        <v>15</v>
      </c>
      <c r="F25" s="15" t="s">
        <v>51</v>
      </c>
      <c r="G25" s="15" t="s">
        <v>52</v>
      </c>
    </row>
    <row r="26" spans="1:7" ht="12.75">
      <c r="A26" t="str">
        <f>+A12</f>
        <v>Metotrexate</v>
      </c>
      <c r="B26" s="7">
        <v>500</v>
      </c>
      <c r="C26" s="4">
        <f aca="true" t="shared" si="0" ref="C26:C31">+B26*$C$21</f>
        <v>788.6355412020104</v>
      </c>
      <c r="D26" s="4">
        <f aca="true" t="shared" si="1" ref="D26:D31">+C26*$C$22/100</f>
        <v>788.6355412020104</v>
      </c>
      <c r="E26" s="8">
        <f aca="true" t="shared" si="2" ref="E26:E31">+D26/C12</f>
        <v>15.772710824040207</v>
      </c>
      <c r="F26" s="4">
        <f>IF(INT(E26)=E26,E26,INT(E26)+1)</f>
        <v>16</v>
      </c>
      <c r="G26" s="4">
        <f>+F26</f>
        <v>16</v>
      </c>
    </row>
    <row r="27" spans="1:7" ht="12.75">
      <c r="A27" t="str">
        <f>+A13</f>
        <v>Bleomicina</v>
      </c>
      <c r="B27" s="7">
        <v>4</v>
      </c>
      <c r="C27" s="4">
        <f t="shared" si="0"/>
        <v>6.309084329616083</v>
      </c>
      <c r="D27" s="4">
        <f t="shared" si="1"/>
        <v>6.309084329616083</v>
      </c>
      <c r="E27" s="8">
        <f t="shared" si="2"/>
        <v>0.42060562197440554</v>
      </c>
      <c r="F27" s="4">
        <f>IF(INT(E27)=E27,E27,INT(E27)+1)</f>
        <v>1</v>
      </c>
      <c r="G27" s="4">
        <f>+F27</f>
        <v>1</v>
      </c>
    </row>
    <row r="28" spans="1:7" ht="12.75">
      <c r="A28" t="str">
        <f>+$A$14</f>
        <v>Vincristina</v>
      </c>
      <c r="B28" s="7">
        <v>1.2</v>
      </c>
      <c r="C28" s="4">
        <f t="shared" si="0"/>
        <v>1.8927252988848249</v>
      </c>
      <c r="D28" s="4">
        <f t="shared" si="1"/>
        <v>1.8927252988848249</v>
      </c>
      <c r="E28" s="8">
        <f t="shared" si="2"/>
        <v>1.8927252988848249</v>
      </c>
      <c r="F28" s="4">
        <f>IF(INT(E28)=E28,E28,INT(E28)+1)</f>
        <v>2</v>
      </c>
      <c r="G28" s="4">
        <f>+F28</f>
        <v>2</v>
      </c>
    </row>
    <row r="29" spans="1:7" ht="12.75">
      <c r="A29" t="str">
        <f>+$A$15</f>
        <v>Doxorrubicina</v>
      </c>
      <c r="B29" s="7">
        <v>25</v>
      </c>
      <c r="C29" s="4">
        <f t="shared" si="0"/>
        <v>39.43177706010052</v>
      </c>
      <c r="D29" s="4">
        <f t="shared" si="1"/>
        <v>39.43177706010052</v>
      </c>
      <c r="E29" s="8">
        <f t="shared" si="2"/>
        <v>3.943177706010052</v>
      </c>
      <c r="F29" s="4">
        <f>IF(INT(E29)=E29,E29,INT(E29)+1)</f>
        <v>4</v>
      </c>
      <c r="G29" s="4">
        <f>+F29</f>
        <v>4</v>
      </c>
    </row>
    <row r="30" spans="1:7" ht="12.75">
      <c r="A30" t="str">
        <f>+$A$16</f>
        <v>Ciclofosfamida</v>
      </c>
      <c r="B30" s="7">
        <v>300</v>
      </c>
      <c r="C30" s="4">
        <f t="shared" si="0"/>
        <v>473.18132472120624</v>
      </c>
      <c r="D30" s="4">
        <f t="shared" si="1"/>
        <v>473.18132472120624</v>
      </c>
      <c r="E30" s="8">
        <f t="shared" si="2"/>
        <v>0.9463626494424124</v>
      </c>
      <c r="F30" s="4">
        <f>IF(INT(E30)=E30,E30,INT(E30)+1)</f>
        <v>1</v>
      </c>
      <c r="G30" s="4">
        <f>+F30</f>
        <v>1</v>
      </c>
    </row>
    <row r="31" spans="1:7" ht="12.75">
      <c r="A31" t="str">
        <f>+A17</f>
        <v>Dexametasona</v>
      </c>
      <c r="B31" s="7">
        <v>3</v>
      </c>
      <c r="C31" s="4">
        <f t="shared" si="0"/>
        <v>4.731813247212062</v>
      </c>
      <c r="D31" s="4">
        <f t="shared" si="1"/>
        <v>4.731813247212062</v>
      </c>
      <c r="E31" s="8">
        <f t="shared" si="2"/>
        <v>1.1829533118030156</v>
      </c>
      <c r="F31" s="4">
        <f>IF(INT(E31)=E31,E31,INT(E31)+1)</f>
        <v>2</v>
      </c>
      <c r="G31" s="4">
        <f>+F31*5</f>
        <v>10</v>
      </c>
    </row>
    <row r="32" ht="13.5" thickBot="1"/>
    <row r="33" spans="1:5" ht="13.5" thickTop="1">
      <c r="A33" s="32" t="s">
        <v>16</v>
      </c>
      <c r="B33" s="33"/>
      <c r="C33" s="34"/>
      <c r="D33" s="34"/>
      <c r="E33" s="35"/>
    </row>
    <row r="34" spans="1:5" ht="12.75">
      <c r="A34" s="36"/>
      <c r="B34" s="10"/>
      <c r="C34" s="10"/>
      <c r="D34" s="10"/>
      <c r="E34" s="37"/>
    </row>
    <row r="35" spans="1:5" ht="12.75">
      <c r="A35" s="36" t="s">
        <v>5</v>
      </c>
      <c r="B35" s="11" t="s">
        <v>6</v>
      </c>
      <c r="C35" s="11" t="s">
        <v>21</v>
      </c>
      <c r="D35" s="11" t="s">
        <v>22</v>
      </c>
      <c r="E35" s="38" t="s">
        <v>17</v>
      </c>
    </row>
    <row r="36" spans="1:5" ht="12.75">
      <c r="A36" s="36" t="str">
        <f aca="true" t="shared" si="3" ref="A36:D37">+A12</f>
        <v>Metotrexate</v>
      </c>
      <c r="B36" s="11" t="str">
        <f t="shared" si="3"/>
        <v>Amp</v>
      </c>
      <c r="C36" s="11">
        <f t="shared" si="3"/>
        <v>50</v>
      </c>
      <c r="D36" s="11" t="str">
        <f t="shared" si="3"/>
        <v>mg</v>
      </c>
      <c r="E36" s="39">
        <f>+G26</f>
        <v>16</v>
      </c>
    </row>
    <row r="37" spans="1:5" ht="12.75">
      <c r="A37" s="36" t="str">
        <f t="shared" si="3"/>
        <v>Bleomicina</v>
      </c>
      <c r="B37" s="11" t="str">
        <f t="shared" si="3"/>
        <v>Amp</v>
      </c>
      <c r="C37" s="11">
        <f t="shared" si="3"/>
        <v>15</v>
      </c>
      <c r="D37" s="11" t="str">
        <f t="shared" si="3"/>
        <v>UI</v>
      </c>
      <c r="E37" s="39">
        <f>+G27</f>
        <v>1</v>
      </c>
    </row>
    <row r="38" spans="1:5" ht="12.75">
      <c r="A38" s="36" t="str">
        <f>+$A$14</f>
        <v>Vincristina</v>
      </c>
      <c r="B38" s="11" t="str">
        <f aca="true" t="shared" si="4" ref="B38:C40">+B14</f>
        <v>Amp</v>
      </c>
      <c r="C38" s="11">
        <f t="shared" si="4"/>
        <v>1</v>
      </c>
      <c r="D38" s="11" t="str">
        <f>+D14</f>
        <v>mg</v>
      </c>
      <c r="E38" s="39">
        <f>+G28</f>
        <v>2</v>
      </c>
    </row>
    <row r="39" spans="1:5" ht="12.75">
      <c r="A39" s="36" t="str">
        <f>+$A$15</f>
        <v>Doxorrubicina</v>
      </c>
      <c r="B39" s="11" t="str">
        <f t="shared" si="4"/>
        <v>Amp</v>
      </c>
      <c r="C39" s="11">
        <f t="shared" si="4"/>
        <v>10</v>
      </c>
      <c r="D39" s="11" t="str">
        <f>+D15</f>
        <v>mg</v>
      </c>
      <c r="E39" s="39">
        <f>+G29</f>
        <v>4</v>
      </c>
    </row>
    <row r="40" spans="1:5" ht="12.75">
      <c r="A40" s="36" t="str">
        <f>+$A$16</f>
        <v>Ciclofosfamida</v>
      </c>
      <c r="B40" s="11" t="str">
        <f t="shared" si="4"/>
        <v>Amp</v>
      </c>
      <c r="C40" s="11">
        <f t="shared" si="4"/>
        <v>500</v>
      </c>
      <c r="D40" s="11" t="str">
        <f>+D16</f>
        <v>mg</v>
      </c>
      <c r="E40" s="39">
        <f>+G30</f>
        <v>1</v>
      </c>
    </row>
    <row r="41" spans="1:5" ht="12.75">
      <c r="A41" s="40" t="s">
        <v>55</v>
      </c>
      <c r="B41" s="11" t="s">
        <v>35</v>
      </c>
      <c r="C41" s="11">
        <v>15</v>
      </c>
      <c r="D41" s="11" t="s">
        <v>18</v>
      </c>
      <c r="E41" s="38">
        <v>8</v>
      </c>
    </row>
    <row r="42" spans="1:6" ht="12.75">
      <c r="A42" s="36" t="s">
        <v>34</v>
      </c>
      <c r="B42" s="11" t="s">
        <v>35</v>
      </c>
      <c r="C42" s="11">
        <v>50</v>
      </c>
      <c r="D42" s="11" t="s">
        <v>18</v>
      </c>
      <c r="E42" s="39">
        <v>10</v>
      </c>
      <c r="F42" s="31" t="s">
        <v>54</v>
      </c>
    </row>
    <row r="43" spans="1:5" ht="12.75">
      <c r="A43" s="36" t="s">
        <v>26</v>
      </c>
      <c r="B43" s="11" t="s">
        <v>4</v>
      </c>
      <c r="C43" s="11">
        <v>4</v>
      </c>
      <c r="D43" s="11" t="s">
        <v>18</v>
      </c>
      <c r="E43" s="38">
        <v>10</v>
      </c>
    </row>
    <row r="44" spans="1:5" ht="13.5" thickBot="1">
      <c r="A44" s="41" t="s">
        <v>27</v>
      </c>
      <c r="B44" s="42" t="s">
        <v>4</v>
      </c>
      <c r="C44" s="42">
        <v>8</v>
      </c>
      <c r="D44" s="42" t="s">
        <v>18</v>
      </c>
      <c r="E44" s="43">
        <v>2</v>
      </c>
    </row>
    <row r="45" spans="1:9" ht="14.25" thickBot="1" thickTop="1">
      <c r="A45" s="53" t="str">
        <f>+A17</f>
        <v>Dexametasona</v>
      </c>
      <c r="B45" s="54" t="str">
        <f>+B17</f>
        <v>Tab</v>
      </c>
      <c r="C45" s="54">
        <f>+C17</f>
        <v>4</v>
      </c>
      <c r="D45" s="54" t="str">
        <f>+D17</f>
        <v>mg</v>
      </c>
      <c r="E45" s="55">
        <f>+G31</f>
        <v>10</v>
      </c>
      <c r="F45" s="18" t="s">
        <v>53</v>
      </c>
      <c r="H45" s="17"/>
      <c r="I45" s="17"/>
    </row>
    <row r="46" spans="1:9" ht="13.5" thickTop="1">
      <c r="A46" s="17"/>
      <c r="B46" s="30"/>
      <c r="C46" s="30"/>
      <c r="D46" s="30"/>
      <c r="E46" s="52"/>
      <c r="F46" s="18"/>
      <c r="H46" s="17"/>
      <c r="I46" s="17"/>
    </row>
    <row r="47" spans="1:9" ht="12.75">
      <c r="A47" s="17" t="s">
        <v>62</v>
      </c>
      <c r="B47" s="30"/>
      <c r="C47" s="30"/>
      <c r="D47" s="30"/>
      <c r="E47" s="52"/>
      <c r="F47" s="18"/>
      <c r="H47" s="17"/>
      <c r="I47" s="17"/>
    </row>
    <row r="48" spans="1:9" ht="12.75">
      <c r="A48" s="17"/>
      <c r="B48" s="30"/>
      <c r="C48" s="30"/>
      <c r="D48" s="30"/>
      <c r="E48" s="52"/>
      <c r="F48" s="18"/>
      <c r="H48" s="17"/>
      <c r="I48" s="17"/>
    </row>
    <row r="49" spans="1:9" ht="12.75">
      <c r="A49" s="17"/>
      <c r="B49" s="30"/>
      <c r="C49" s="30"/>
      <c r="D49" s="30"/>
      <c r="E49" s="52"/>
      <c r="F49" s="18"/>
      <c r="H49" s="17"/>
      <c r="I49" s="17"/>
    </row>
    <row r="50" spans="1:9" ht="15.75">
      <c r="A50" s="56"/>
      <c r="B50" s="56"/>
      <c r="C50" s="57"/>
      <c r="D50" s="58" t="s">
        <v>66</v>
      </c>
      <c r="E50" s="56"/>
      <c r="F50" s="56"/>
      <c r="G50" s="56"/>
      <c r="H50" s="17"/>
      <c r="I50" s="17"/>
    </row>
    <row r="51" spans="1:9" ht="12.75">
      <c r="A51" s="59"/>
      <c r="B51" s="59"/>
      <c r="C51" s="59"/>
      <c r="D51" s="60" t="s">
        <v>67</v>
      </c>
      <c r="E51" s="59"/>
      <c r="F51" s="59"/>
      <c r="G51" s="59"/>
      <c r="H51" s="17"/>
      <c r="I51" s="17"/>
    </row>
    <row r="52" spans="1:9" ht="12.75">
      <c r="A52" s="61"/>
      <c r="B52" s="62"/>
      <c r="C52" s="62"/>
      <c r="D52" s="62"/>
      <c r="E52" s="62"/>
      <c r="F52" s="62"/>
      <c r="G52" s="63" t="s">
        <v>68</v>
      </c>
      <c r="H52" s="17"/>
      <c r="I52" s="17"/>
    </row>
    <row r="53" spans="1:9" ht="12.75">
      <c r="A53" s="17"/>
      <c r="B53" s="30"/>
      <c r="C53" s="30"/>
      <c r="D53" s="30"/>
      <c r="E53" s="52"/>
      <c r="F53" s="18"/>
      <c r="H53" s="17"/>
      <c r="I53" s="17"/>
    </row>
    <row r="54" spans="1:9" ht="13.5" thickBot="1">
      <c r="A54" s="17" t="s">
        <v>61</v>
      </c>
      <c r="H54" s="17"/>
      <c r="I54" s="17"/>
    </row>
    <row r="55" spans="1:9" ht="13.5" thickTop="1">
      <c r="A55" s="32" t="s">
        <v>23</v>
      </c>
      <c r="B55" s="34"/>
      <c r="C55" s="34"/>
      <c r="D55" s="34"/>
      <c r="E55" s="34"/>
      <c r="F55" s="34"/>
      <c r="G55" s="35"/>
      <c r="H55" s="17"/>
      <c r="I55" s="17"/>
    </row>
    <row r="56" spans="1:9" ht="12.75">
      <c r="A56" s="36"/>
      <c r="B56" s="10"/>
      <c r="C56" s="10"/>
      <c r="D56" s="10"/>
      <c r="E56" s="10"/>
      <c r="F56" s="10"/>
      <c r="G56" s="37"/>
      <c r="H56" s="17"/>
      <c r="I56" s="17"/>
    </row>
    <row r="57" spans="1:9" ht="12.75">
      <c r="A57" s="44" t="s">
        <v>24</v>
      </c>
      <c r="B57" s="13"/>
      <c r="C57" s="14" t="s">
        <v>44</v>
      </c>
      <c r="D57" s="14" t="s">
        <v>22</v>
      </c>
      <c r="E57" s="13" t="s">
        <v>1</v>
      </c>
      <c r="F57" s="10"/>
      <c r="G57" s="37"/>
      <c r="H57" s="17"/>
      <c r="I57" s="17"/>
    </row>
    <row r="58" spans="1:9" ht="12.75">
      <c r="A58" s="36" t="s">
        <v>25</v>
      </c>
      <c r="B58" s="10"/>
      <c r="C58" s="11">
        <v>8</v>
      </c>
      <c r="D58" s="11" t="s">
        <v>18</v>
      </c>
      <c r="E58" s="16" t="s">
        <v>56</v>
      </c>
      <c r="F58" s="16"/>
      <c r="G58" s="37"/>
      <c r="H58" s="17"/>
      <c r="I58" s="17"/>
    </row>
    <row r="59" spans="1:9" ht="12.75">
      <c r="A59" s="36" t="s">
        <v>26</v>
      </c>
      <c r="B59" s="10"/>
      <c r="C59" s="11">
        <v>20</v>
      </c>
      <c r="D59" s="11" t="s">
        <v>18</v>
      </c>
      <c r="E59" s="16" t="s">
        <v>56</v>
      </c>
      <c r="F59" s="16"/>
      <c r="G59" s="37"/>
      <c r="H59" s="17"/>
      <c r="I59" s="17"/>
    </row>
    <row r="60" spans="1:9" ht="12.75">
      <c r="A60" s="44" t="s">
        <v>57</v>
      </c>
      <c r="B60" s="10"/>
      <c r="C60" s="11"/>
      <c r="D60" s="11"/>
      <c r="E60" s="16"/>
      <c r="F60" s="16"/>
      <c r="G60" s="37"/>
      <c r="H60" s="17"/>
      <c r="I60" s="17"/>
    </row>
    <row r="61" spans="1:9" ht="12.75">
      <c r="A61" s="45" t="str">
        <f>+A13</f>
        <v>Bleomicina</v>
      </c>
      <c r="B61" s="10"/>
      <c r="C61" s="12">
        <f>+D27</f>
        <v>6.309084329616083</v>
      </c>
      <c r="D61" s="11" t="str">
        <f>+D13</f>
        <v>UI</v>
      </c>
      <c r="E61" s="16" t="s">
        <v>19</v>
      </c>
      <c r="F61" s="16"/>
      <c r="G61" s="37"/>
      <c r="H61" s="17"/>
      <c r="I61" s="17"/>
    </row>
    <row r="62" spans="1:9" ht="12.75">
      <c r="A62" s="36" t="str">
        <f>+$A$14</f>
        <v>Vincristina</v>
      </c>
      <c r="B62" s="10"/>
      <c r="C62" s="12">
        <f>+$D$28</f>
        <v>1.8927252988848249</v>
      </c>
      <c r="D62" s="11" t="s">
        <v>18</v>
      </c>
      <c r="E62" s="16" t="s">
        <v>19</v>
      </c>
      <c r="F62" s="16"/>
      <c r="G62" s="37"/>
      <c r="H62" s="17"/>
      <c r="I62" s="17"/>
    </row>
    <row r="63" spans="1:9" ht="12.75">
      <c r="A63" s="36" t="str">
        <f>+$A$15</f>
        <v>Doxorrubicina</v>
      </c>
      <c r="B63" s="10"/>
      <c r="C63" s="12">
        <f>+$D$29</f>
        <v>39.43177706010052</v>
      </c>
      <c r="D63" s="11" t="s">
        <v>18</v>
      </c>
      <c r="E63" s="16" t="s">
        <v>19</v>
      </c>
      <c r="F63" s="16"/>
      <c r="G63" s="37"/>
      <c r="H63" s="17"/>
      <c r="I63" s="17"/>
    </row>
    <row r="64" spans="1:9" ht="12.75">
      <c r="A64" s="36" t="str">
        <f>+$A$16</f>
        <v>Ciclofosfamida</v>
      </c>
      <c r="B64" s="10"/>
      <c r="C64" s="12">
        <f>+$D$30</f>
        <v>473.18132472120624</v>
      </c>
      <c r="D64" s="11" t="s">
        <v>18</v>
      </c>
      <c r="E64" s="16" t="s">
        <v>20</v>
      </c>
      <c r="F64" s="16"/>
      <c r="G64" s="37"/>
      <c r="H64" s="17"/>
      <c r="I64" s="17"/>
    </row>
    <row r="65" spans="1:9" ht="12.75">
      <c r="A65" s="36" t="s">
        <v>34</v>
      </c>
      <c r="B65" s="10"/>
      <c r="C65" s="12"/>
      <c r="D65" s="11"/>
      <c r="E65" s="16" t="s">
        <v>37</v>
      </c>
      <c r="F65" s="16"/>
      <c r="G65" s="37"/>
      <c r="H65" s="17"/>
      <c r="I65" s="17"/>
    </row>
    <row r="66" spans="1:9" ht="12.75">
      <c r="A66" s="44" t="s">
        <v>58</v>
      </c>
      <c r="B66" s="10"/>
      <c r="C66" s="12"/>
      <c r="D66" s="11"/>
      <c r="E66" s="16"/>
      <c r="F66" s="16"/>
      <c r="G66" s="37"/>
      <c r="H66" s="17"/>
      <c r="I66" s="17"/>
    </row>
    <row r="67" spans="1:9" ht="12.75">
      <c r="A67" s="36" t="str">
        <f>+A12</f>
        <v>Metotrexate</v>
      </c>
      <c r="B67" s="10"/>
      <c r="C67" s="12">
        <f>+D26</f>
        <v>788.6355412020104</v>
      </c>
      <c r="D67" s="11" t="str">
        <f>+D12</f>
        <v>mg</v>
      </c>
      <c r="E67" s="16" t="s">
        <v>19</v>
      </c>
      <c r="F67" s="16"/>
      <c r="G67" s="37"/>
      <c r="H67" s="17"/>
      <c r="I67" s="17"/>
    </row>
    <row r="68" spans="1:9" ht="12.75">
      <c r="A68" s="51" t="str">
        <f>+A41</f>
        <v>Folinato de calcio</v>
      </c>
      <c r="B68" s="10"/>
      <c r="C68" s="12">
        <v>30</v>
      </c>
      <c r="D68" s="11" t="s">
        <v>18</v>
      </c>
      <c r="E68" s="16" t="s">
        <v>59</v>
      </c>
      <c r="F68" s="16"/>
      <c r="G68" s="37"/>
      <c r="H68" s="17"/>
      <c r="I68" s="17"/>
    </row>
    <row r="69" spans="1:9" ht="13.5" thickBot="1">
      <c r="A69" s="50"/>
      <c r="B69" s="46"/>
      <c r="C69" s="47"/>
      <c r="D69" s="42"/>
      <c r="E69" s="48" t="s">
        <v>60</v>
      </c>
      <c r="F69" s="48"/>
      <c r="G69" s="49"/>
      <c r="H69" s="17"/>
      <c r="I69" s="17"/>
    </row>
    <row r="70" ht="13.5" thickTop="1">
      <c r="A70" s="19"/>
    </row>
    <row r="71" ht="12.75">
      <c r="A71" s="1" t="s">
        <v>41</v>
      </c>
    </row>
    <row r="72" ht="12.75">
      <c r="A72" s="19" t="s">
        <v>63</v>
      </c>
    </row>
    <row r="73" ht="12.75">
      <c r="A73" s="19" t="s">
        <v>64</v>
      </c>
    </row>
    <row r="74" ht="12.75">
      <c r="A74" s="19" t="s">
        <v>65</v>
      </c>
    </row>
    <row r="75" ht="12.75">
      <c r="A75" s="19"/>
    </row>
    <row r="76" spans="1:6" ht="12.75">
      <c r="A76" s="18" t="s">
        <v>39</v>
      </c>
      <c r="B76" s="18" t="s">
        <v>40</v>
      </c>
      <c r="C76" s="18"/>
      <c r="D76" s="18"/>
      <c r="E76" s="18"/>
      <c r="F76" s="18"/>
    </row>
    <row r="77" spans="1:6" ht="12.75">
      <c r="A77" s="18"/>
      <c r="B77" s="18"/>
      <c r="C77" s="18"/>
      <c r="D77" s="18"/>
      <c r="E77" s="18"/>
      <c r="F77" s="18"/>
    </row>
    <row r="78" ht="12.75">
      <c r="A78" t="s">
        <v>36</v>
      </c>
    </row>
  </sheetData>
  <hyperlinks>
    <hyperlink ref="D2" r:id="rId1" display="www.mauriciolema.com"/>
    <hyperlink ref="D51" r:id="rId2" display="www.mauriciolema.com"/>
  </hyperlinks>
  <printOptions/>
  <pageMargins left="0.75" right="0.75" top="1" bottom="1" header="0" footer="0"/>
  <pageSetup horizontalDpi="600" verticalDpi="600" orientation="portrait" paperSize="9" r:id="rId3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2004-10-28T08:59:29Z</cp:lastPrinted>
  <dcterms:created xsi:type="dcterms:W3CDTF">2004-10-16T15:27:29Z</dcterms:created>
  <dcterms:modified xsi:type="dcterms:W3CDTF">2004-11-21T13:03:21Z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