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55" windowHeight="8955" activeTab="0"/>
  </bookViews>
  <sheets>
    <sheet name="EPOCH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<sst xmlns="http://schemas.openxmlformats.org/spreadsheetml/2006/main" count="100" uniqueCount="68">
  <si>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</si>
  <si>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</si>
  <si>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</si>
  <si>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</si>
  <si>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</si>
  <si>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</si>
  <si>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</si>
  <si>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</si>
  <si>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</si>
  <si>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</si>
  <si>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</si>
  <si>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</si>
  <si>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</si>
  <si>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</si>
  <si>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</si>
  <si>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</si>
  <si>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Solicitud de Medicamentos</t>
  </si>
  <si>
    <t>Número</t>
  </si>
  <si>
    <t>mg</t>
  </si>
  <si>
    <t>Cantidad</t>
  </si>
  <si>
    <t>Unidades</t>
  </si>
  <si>
    <t>Protocolo de Administración</t>
  </si>
  <si>
    <t>Premedicación</t>
  </si>
  <si>
    <t xml:space="preserve">Ondansetron </t>
  </si>
  <si>
    <t>Dexametasona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</si>
  <si>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</si>
  <si>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</si>
  <si>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</si>
  <si>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</si>
  <si>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</si>
  <si>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</si>
  <si>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</si>
  <si>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</si>
  <si>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</si>
  <si>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</si>
  <si>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</si>
  <si>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</si>
  <si>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</si>
  <si>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</si>
  <si>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CDE</t>
  </si>
  <si>
    <t>Linfoma No Hodgkin asociado a SIDA</t>
  </si>
  <si>
    <t>Etopósido</t>
  </si>
  <si>
    <t>#Amp/día</t>
  </si>
  <si>
    <t>#Amp/Ciclo</t>
  </si>
  <si>
    <t>En SSN 500 cc - infusión continua IV 24 horas</t>
  </si>
  <si>
    <t>IV, antes de la quimioterapia, días 1-4</t>
  </si>
  <si>
    <t>En SSN 500 cc - infusión continua IV 24 horas.</t>
  </si>
  <si>
    <t>Requiere de acceso venoso central - pues la doxorrubicina es vesicante</t>
  </si>
  <si>
    <t>Vincristina</t>
  </si>
  <si>
    <t>Prednisolona</t>
  </si>
  <si>
    <t>Tab</t>
  </si>
  <si>
    <t>En SSN 100 cc - IV rápido, día 1</t>
  </si>
  <si>
    <t>En el día 5:</t>
  </si>
  <si>
    <t>En los días 1, 2, 3 y 4:</t>
  </si>
  <si>
    <t>Posteriormente en el día 1:</t>
  </si>
  <si>
    <t>En SSN 250 cc - IV en 30 minutos, día 5</t>
  </si>
  <si>
    <t xml:space="preserve">Infusión continua de 4 días con Etopósido 200 mg/m2, Doxorrubicina 40 mg/m2. </t>
  </si>
  <si>
    <t>Página 2</t>
  </si>
  <si>
    <t>Protocolo de administración en página 2</t>
  </si>
  <si>
    <t>CD 4</t>
  </si>
  <si>
    <t>Vía oral días 1-5</t>
  </si>
  <si>
    <t>Vincristina día 1 y  Ciclofosfamida 375 mg/m2 día 5 (187 mg/m2 si CD 4 &lt; 100), Prednisolona 60 mg/m2 día 1-5</t>
  </si>
  <si>
    <t xml:space="preserve">Doxorrubicina, Etopósido en infusión 4 días, Vincristina, Ciclofosfamida, Prednisolona. </t>
  </si>
  <si>
    <t>Repetir cada 21-28 días según recuperación hematológica.</t>
  </si>
  <si>
    <t xml:space="preserve"> Entrar el recuento de linfocitos CD 4 / uL</t>
  </si>
  <si>
    <t>Mauricio Lema Medina MD</t>
  </si>
  <si>
    <t>www.mauriciolema.com</t>
  </si>
  <si>
    <t>HIV-NHL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</si>
</sst>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4" xfId="0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2" borderId="13" xfId="0" applyNumberForma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3" borderId="0" xfId="0" applyFill="1" applyBorder="1" applyAlignment="1">
      <alignment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2" borderId="14" xfId="0" applyFill="1" applyBorder="1" applyAlignment="1">
      <alignment/>
    </xf>
    <xf numFmtId="1" fontId="0" fillId="2" borderId="14" xfId="0" applyNumberForma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7" fillId="5" borderId="0" xfId="15" applyFont="1" applyFill="1" applyAlignment="1">
      <alignment horizontal="center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Alignment="1">
      <alignment horizontal="right"/>
    </xf>
    <xf numFmtId="0" fontId="1" fillId="3" borderId="1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1" fontId="0" fillId="3" borderId="14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0" fillId="3" borderId="1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hyperlink" Target="http://www.mauriciolema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F28" sqref="F28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55"/>
      <c r="B1" s="55"/>
      <c r="C1" s="56"/>
      <c r="D1" s="57" t="s">
        <v>65</v>
      </c>
      <c r="E1" s="55"/>
      <c r="F1" s="55"/>
      <c r="G1" s="55"/>
    </row>
    <row r="2" spans="1:7" ht="12.75">
      <c r="A2" s="58"/>
      <c r="B2" s="58"/>
      <c r="C2" s="58"/>
      <c r="D2" s="59" t="s">
        <v>66</v>
      </c>
      <c r="E2" s="58"/>
      <c r="F2" s="58"/>
      <c r="G2" s="58"/>
    </row>
    <row r="3" spans="1:7" ht="12.75">
      <c r="A3" s="60"/>
      <c r="B3" s="61"/>
      <c r="C3" s="61"/>
      <c r="D3" s="61"/>
      <c r="E3" s="61"/>
      <c r="F3" s="61"/>
      <c r="G3" s="62" t="s">
        <v>67</v>
      </c>
    </row>
    <row r="4" ht="12.75">
      <c r="A4" s="1" t="s">
        <v>37</v>
      </c>
    </row>
    <row r="5" spans="1:3" ht="12.75">
      <c r="A5" t="s">
        <v>0</v>
      </c>
      <c r="C5" s="1" t="s">
        <v>39</v>
      </c>
    </row>
    <row r="6" spans="1:3" ht="12.75">
      <c r="A6" t="s">
        <v>1</v>
      </c>
      <c r="C6" s="18" t="s">
        <v>62</v>
      </c>
    </row>
    <row r="7" ht="12.75">
      <c r="A7" t="s">
        <v>2</v>
      </c>
    </row>
    <row r="8" spans="1:3" ht="12.75">
      <c r="A8" t="s">
        <v>36</v>
      </c>
      <c r="C8" t="s">
        <v>40</v>
      </c>
    </row>
    <row r="10" ht="12.75">
      <c r="A10" t="s">
        <v>3</v>
      </c>
    </row>
    <row r="11" spans="1:4" ht="12.75">
      <c r="A11" t="s">
        <v>5</v>
      </c>
      <c r="B11" s="3" t="s">
        <v>6</v>
      </c>
      <c r="C11" s="3" t="s">
        <v>19</v>
      </c>
      <c r="D11" s="3" t="s">
        <v>20</v>
      </c>
    </row>
    <row r="12" spans="1:4" ht="12.75">
      <c r="A12" s="2" t="s">
        <v>41</v>
      </c>
      <c r="B12" s="9" t="s">
        <v>4</v>
      </c>
      <c r="C12" s="7">
        <v>100</v>
      </c>
      <c r="D12" s="3" t="s">
        <v>18</v>
      </c>
    </row>
    <row r="13" spans="1:4" ht="12.75">
      <c r="A13" s="2" t="s">
        <v>48</v>
      </c>
      <c r="B13" s="9" t="s">
        <v>4</v>
      </c>
      <c r="C13" s="7">
        <v>1</v>
      </c>
      <c r="D13" s="3" t="s">
        <v>18</v>
      </c>
    </row>
    <row r="14" spans="1:4" ht="12.75">
      <c r="A14" s="2" t="s">
        <v>7</v>
      </c>
      <c r="B14" s="9" t="s">
        <v>4</v>
      </c>
      <c r="C14" s="7">
        <v>10</v>
      </c>
      <c r="D14" s="3" t="s">
        <v>18</v>
      </c>
    </row>
    <row r="15" spans="1:4" ht="12.75">
      <c r="A15" s="2" t="s">
        <v>8</v>
      </c>
      <c r="B15" s="9" t="s">
        <v>4</v>
      </c>
      <c r="C15" s="7">
        <v>1000</v>
      </c>
      <c r="D15" s="3" t="s">
        <v>18</v>
      </c>
    </row>
    <row r="16" spans="1:3" ht="12.75">
      <c r="A16" s="2"/>
      <c r="B16" s="2"/>
      <c r="C16" s="1"/>
    </row>
    <row r="17" spans="1:5" ht="12.75">
      <c r="A17" s="24" t="s">
        <v>26</v>
      </c>
      <c r="B17" s="25"/>
      <c r="C17" s="20">
        <v>160</v>
      </c>
      <c r="E17" s="5" t="s">
        <v>28</v>
      </c>
    </row>
    <row r="18" spans="1:5" ht="12.75">
      <c r="A18" s="26" t="s">
        <v>27</v>
      </c>
      <c r="B18" s="27"/>
      <c r="C18" s="21">
        <v>56</v>
      </c>
      <c r="E18" s="6" t="s">
        <v>29</v>
      </c>
    </row>
    <row r="19" spans="1:5" ht="12.75">
      <c r="A19" s="26" t="s">
        <v>9</v>
      </c>
      <c r="B19" s="27"/>
      <c r="C19" s="22">
        <f>0.20274*POWER(C17/100,0.725)*POWER(C18,0.425)</f>
        <v>1.5772710824040208</v>
      </c>
      <c r="E19" s="5" t="s">
        <v>32</v>
      </c>
    </row>
    <row r="20" spans="1:5" ht="12.75">
      <c r="A20" s="26" t="s">
        <v>10</v>
      </c>
      <c r="B20" s="27"/>
      <c r="C20" s="21">
        <v>100</v>
      </c>
      <c r="E20" s="5" t="s">
        <v>30</v>
      </c>
    </row>
    <row r="21" spans="1:5" ht="12.75">
      <c r="A21" s="28" t="s">
        <v>59</v>
      </c>
      <c r="B21" s="29"/>
      <c r="C21" s="23">
        <v>150</v>
      </c>
      <c r="E21" t="s">
        <v>64</v>
      </c>
    </row>
    <row r="23" ht="12.75">
      <c r="A23" t="s">
        <v>11</v>
      </c>
    </row>
    <row r="24" spans="1:7" ht="12.75">
      <c r="A24" t="s">
        <v>5</v>
      </c>
      <c r="B24" s="3" t="s">
        <v>12</v>
      </c>
      <c r="C24" s="3" t="s">
        <v>13</v>
      </c>
      <c r="D24" s="15" t="s">
        <v>14</v>
      </c>
      <c r="E24" s="3" t="s">
        <v>15</v>
      </c>
      <c r="F24" s="3" t="s">
        <v>42</v>
      </c>
      <c r="G24" s="3" t="s">
        <v>43</v>
      </c>
    </row>
    <row r="25" spans="1:7" ht="12.75">
      <c r="A25" t="str">
        <f>+$A$12</f>
        <v>Etopósido</v>
      </c>
      <c r="B25" s="7">
        <v>50</v>
      </c>
      <c r="C25" s="4">
        <f>+B25*$C$19</f>
        <v>78.86355412020104</v>
      </c>
      <c r="D25" s="4">
        <f>+C25*$C$20/100</f>
        <v>78.86355412020104</v>
      </c>
      <c r="E25" s="8">
        <f>+D25/C12</f>
        <v>0.7886355412020104</v>
      </c>
      <c r="F25" s="4">
        <f>IF(INT(E25)=E25,E25,INT(E25)+1)</f>
        <v>1</v>
      </c>
      <c r="G25" s="3">
        <f>+F25*4</f>
        <v>4</v>
      </c>
    </row>
    <row r="26" spans="1:7" ht="12.75">
      <c r="A26" t="str">
        <f>+A13</f>
        <v>Vincristina</v>
      </c>
      <c r="B26" s="7">
        <v>1.2</v>
      </c>
      <c r="C26" s="4">
        <f>+B26*$C$19</f>
        <v>1.8927252988848249</v>
      </c>
      <c r="D26" s="4">
        <f>+C26*$C$20/100</f>
        <v>1.8927252988848249</v>
      </c>
      <c r="E26" s="8">
        <f>+D26/C13</f>
        <v>1.8927252988848249</v>
      </c>
      <c r="F26" s="4">
        <f>IF(INT(E26)=E26,E26,INT(E26)+1)</f>
        <v>2</v>
      </c>
      <c r="G26" s="3">
        <f>+F26*1</f>
        <v>2</v>
      </c>
    </row>
    <row r="27" spans="1:7" ht="12.75">
      <c r="A27" t="str">
        <f>+$A$14</f>
        <v>Doxorrubicina</v>
      </c>
      <c r="B27" s="7">
        <v>10</v>
      </c>
      <c r="C27" s="4">
        <f>+B27*$C$19</f>
        <v>15.772710824040209</v>
      </c>
      <c r="D27" s="4">
        <f>+C27*$C$20/100</f>
        <v>15.77271082404021</v>
      </c>
      <c r="E27" s="8">
        <f>+D27/C14</f>
        <v>1.577271082404021</v>
      </c>
      <c r="F27" s="4">
        <f>IF(INT(E27)=E27,E27,INT(E27)+1)</f>
        <v>2</v>
      </c>
      <c r="G27" s="3">
        <f>+F27*4</f>
        <v>8</v>
      </c>
    </row>
    <row r="28" spans="1:7" ht="12.75">
      <c r="A28" t="str">
        <f>+$A$15</f>
        <v>Ciclofosfamida</v>
      </c>
      <c r="B28" s="7">
        <f>+IF(C21&gt;=100,375,187)</f>
        <v>375</v>
      </c>
      <c r="C28" s="4">
        <f>+B28*$C$19</f>
        <v>591.4766559015078</v>
      </c>
      <c r="D28" s="4">
        <f>+C28*$C$20/100</f>
        <v>591.4766559015078</v>
      </c>
      <c r="E28" s="8">
        <f>+D28/C15</f>
        <v>0.5914766559015078</v>
      </c>
      <c r="F28" s="4">
        <f>IF(INT(E28)=E28,E28,INT(E28)+1)</f>
        <v>1</v>
      </c>
      <c r="G28" s="4">
        <f>+F28</f>
        <v>1</v>
      </c>
    </row>
    <row r="29" ht="13.5" thickBot="1"/>
    <row r="30" spans="1:5" ht="13.5" thickTop="1">
      <c r="A30" s="30" t="s">
        <v>16</v>
      </c>
      <c r="B30" s="37"/>
      <c r="C30" s="31"/>
      <c r="D30" s="31"/>
      <c r="E30" s="32"/>
    </row>
    <row r="31" spans="1:5" ht="12.75">
      <c r="A31" s="33"/>
      <c r="B31" s="10"/>
      <c r="C31" s="10"/>
      <c r="D31" s="10"/>
      <c r="E31" s="34"/>
    </row>
    <row r="32" spans="1:5" ht="12.75">
      <c r="A32" s="33" t="s">
        <v>5</v>
      </c>
      <c r="B32" s="11" t="s">
        <v>6</v>
      </c>
      <c r="C32" s="11" t="s">
        <v>19</v>
      </c>
      <c r="D32" s="11" t="s">
        <v>20</v>
      </c>
      <c r="E32" s="38" t="s">
        <v>17</v>
      </c>
    </row>
    <row r="33" spans="1:5" ht="12.75">
      <c r="A33" s="33" t="str">
        <f>+$A$12</f>
        <v>Etopósido</v>
      </c>
      <c r="B33" s="11" t="str">
        <f>+B12</f>
        <v>Amp</v>
      </c>
      <c r="C33" s="11">
        <f>+C12</f>
        <v>100</v>
      </c>
      <c r="D33" s="11" t="str">
        <f>+D12</f>
        <v>mg</v>
      </c>
      <c r="E33" s="38">
        <f>+G25</f>
        <v>4</v>
      </c>
    </row>
    <row r="34" spans="1:5" ht="12.75">
      <c r="A34" s="33" t="str">
        <f>+$A$14</f>
        <v>Doxorrubicina</v>
      </c>
      <c r="B34" s="11" t="str">
        <f aca="true" t="shared" si="0" ref="B34:D35">+B14</f>
        <v>Amp</v>
      </c>
      <c r="C34" s="11">
        <f t="shared" si="0"/>
        <v>10</v>
      </c>
      <c r="D34" s="11" t="str">
        <f t="shared" si="0"/>
        <v>mg</v>
      </c>
      <c r="E34" s="38">
        <f>+G27</f>
        <v>8</v>
      </c>
    </row>
    <row r="35" spans="1:5" ht="12.75">
      <c r="A35" s="33" t="str">
        <f>+$A$15</f>
        <v>Ciclofosfamida</v>
      </c>
      <c r="B35" s="11" t="str">
        <f t="shared" si="0"/>
        <v>Amp</v>
      </c>
      <c r="C35" s="11">
        <f t="shared" si="0"/>
        <v>1000</v>
      </c>
      <c r="D35" s="11" t="str">
        <f t="shared" si="0"/>
        <v>mg</v>
      </c>
      <c r="E35" s="38">
        <f>+G28</f>
        <v>1</v>
      </c>
    </row>
    <row r="36" spans="1:5" ht="12.75">
      <c r="A36" s="33" t="str">
        <f>+A13</f>
        <v>Vincristina</v>
      </c>
      <c r="B36" s="11" t="str">
        <f>+B13</f>
        <v>Amp</v>
      </c>
      <c r="C36" s="11">
        <f>+C13</f>
        <v>1</v>
      </c>
      <c r="D36" s="11" t="str">
        <f>+D13</f>
        <v>mg</v>
      </c>
      <c r="E36" s="43">
        <f>+D26</f>
        <v>1.8927252988848249</v>
      </c>
    </row>
    <row r="37" spans="1:5" ht="12.75">
      <c r="A37" s="33" t="s">
        <v>49</v>
      </c>
      <c r="B37" s="11" t="s">
        <v>50</v>
      </c>
      <c r="C37" s="11">
        <v>50</v>
      </c>
      <c r="D37" s="11" t="s">
        <v>18</v>
      </c>
      <c r="E37" s="38">
        <v>10</v>
      </c>
    </row>
    <row r="38" spans="1:5" ht="12.75">
      <c r="A38" s="33" t="s">
        <v>24</v>
      </c>
      <c r="B38" s="11" t="s">
        <v>4</v>
      </c>
      <c r="C38" s="11">
        <v>4</v>
      </c>
      <c r="D38" s="11" t="s">
        <v>18</v>
      </c>
      <c r="E38" s="38">
        <v>8</v>
      </c>
    </row>
    <row r="39" spans="1:5" ht="13.5" thickBot="1">
      <c r="A39" s="39" t="s">
        <v>25</v>
      </c>
      <c r="B39" s="36" t="s">
        <v>4</v>
      </c>
      <c r="C39" s="36">
        <v>8</v>
      </c>
      <c r="D39" s="36" t="s">
        <v>18</v>
      </c>
      <c r="E39" s="40">
        <v>4</v>
      </c>
    </row>
    <row r="40" ht="13.5" thickTop="1"/>
    <row r="41" spans="1:9" ht="12.75">
      <c r="A41" s="17" t="s">
        <v>58</v>
      </c>
      <c r="H41" s="17"/>
      <c r="I41" s="17"/>
    </row>
    <row r="42" spans="8:9" ht="12.75">
      <c r="H42" s="17"/>
      <c r="I42" s="17"/>
    </row>
    <row r="43" spans="8:9" ht="12.75">
      <c r="H43" s="17"/>
      <c r="I43" s="17"/>
    </row>
    <row r="44" spans="1:9" ht="15.75">
      <c r="A44" s="55"/>
      <c r="B44" s="55"/>
      <c r="C44" s="56"/>
      <c r="D44" s="57" t="s">
        <v>65</v>
      </c>
      <c r="E44" s="55"/>
      <c r="F44" s="55"/>
      <c r="G44" s="55"/>
      <c r="H44" s="17"/>
      <c r="I44" s="17"/>
    </row>
    <row r="45" spans="1:9" ht="12.75">
      <c r="A45" s="58"/>
      <c r="B45" s="58"/>
      <c r="C45" s="58"/>
      <c r="D45" s="59" t="s">
        <v>66</v>
      </c>
      <c r="E45" s="58"/>
      <c r="F45" s="58"/>
      <c r="G45" s="58"/>
      <c r="H45" s="17"/>
      <c r="I45" s="17"/>
    </row>
    <row r="46" spans="1:9" ht="12.75">
      <c r="A46" s="60"/>
      <c r="B46" s="61"/>
      <c r="C46" s="61"/>
      <c r="D46" s="61"/>
      <c r="E46" s="61"/>
      <c r="F46" s="61"/>
      <c r="G46" s="62" t="s">
        <v>67</v>
      </c>
      <c r="H46" s="17"/>
      <c r="I46" s="17"/>
    </row>
    <row r="47" spans="1:9" ht="13.5" thickBot="1">
      <c r="A47" t="s">
        <v>57</v>
      </c>
      <c r="H47" s="17"/>
      <c r="I47" s="17"/>
    </row>
    <row r="48" spans="1:9" ht="13.5" thickTop="1">
      <c r="A48" s="30" t="s">
        <v>21</v>
      </c>
      <c r="B48" s="31"/>
      <c r="C48" s="31"/>
      <c r="D48" s="31"/>
      <c r="E48" s="31"/>
      <c r="F48" s="31"/>
      <c r="G48" s="32"/>
      <c r="H48" s="17"/>
      <c r="I48" s="17"/>
    </row>
    <row r="49" spans="1:9" ht="12.75">
      <c r="A49" s="33"/>
      <c r="B49" s="10"/>
      <c r="C49" s="10"/>
      <c r="D49" s="10"/>
      <c r="E49" s="10"/>
      <c r="F49" s="10"/>
      <c r="G49" s="34"/>
      <c r="H49" s="17"/>
      <c r="I49" s="17"/>
    </row>
    <row r="50" spans="1:9" ht="12.75">
      <c r="A50" s="35" t="s">
        <v>22</v>
      </c>
      <c r="B50" s="13"/>
      <c r="C50" s="14" t="s">
        <v>38</v>
      </c>
      <c r="D50" s="14" t="s">
        <v>20</v>
      </c>
      <c r="E50" s="13" t="s">
        <v>1</v>
      </c>
      <c r="F50" s="10"/>
      <c r="G50" s="34"/>
      <c r="H50" s="17"/>
      <c r="I50" s="17"/>
    </row>
    <row r="51" spans="1:9" ht="12.75">
      <c r="A51" s="33" t="s">
        <v>23</v>
      </c>
      <c r="B51" s="10"/>
      <c r="C51" s="11">
        <v>8</v>
      </c>
      <c r="D51" s="11" t="s">
        <v>18</v>
      </c>
      <c r="E51" s="16" t="s">
        <v>45</v>
      </c>
      <c r="F51" s="16"/>
      <c r="G51" s="34"/>
      <c r="H51" s="17"/>
      <c r="I51" s="17"/>
    </row>
    <row r="52" spans="1:9" ht="12.75">
      <c r="A52" s="33" t="s">
        <v>24</v>
      </c>
      <c r="B52" s="10"/>
      <c r="C52" s="11">
        <v>8</v>
      </c>
      <c r="D52" s="11" t="s">
        <v>18</v>
      </c>
      <c r="E52" s="16" t="s">
        <v>45</v>
      </c>
      <c r="F52" s="16"/>
      <c r="G52" s="34"/>
      <c r="H52" s="17"/>
      <c r="I52" s="17"/>
    </row>
    <row r="53" spans="1:9" ht="12.75">
      <c r="A53" s="33" t="s">
        <v>49</v>
      </c>
      <c r="B53" s="10"/>
      <c r="C53" s="11">
        <v>100</v>
      </c>
      <c r="D53" s="11" t="s">
        <v>18</v>
      </c>
      <c r="E53" s="16" t="s">
        <v>60</v>
      </c>
      <c r="F53" s="16"/>
      <c r="G53" s="34"/>
      <c r="H53" s="17"/>
      <c r="I53" s="17"/>
    </row>
    <row r="54" spans="1:9" ht="12.75">
      <c r="A54" s="35" t="s">
        <v>54</v>
      </c>
      <c r="B54" s="10"/>
      <c r="C54" s="11"/>
      <c r="D54" s="11"/>
      <c r="E54" s="16"/>
      <c r="F54" s="16"/>
      <c r="G54" s="34"/>
      <c r="H54" s="17"/>
      <c r="I54" s="17"/>
    </row>
    <row r="55" spans="1:9" ht="12.75">
      <c r="A55" s="44" t="str">
        <f>+A13</f>
        <v>Vincristina</v>
      </c>
      <c r="B55" s="10"/>
      <c r="C55" s="12">
        <f>+D26</f>
        <v>1.8927252988848249</v>
      </c>
      <c r="D55" s="11" t="str">
        <f>+D13</f>
        <v>mg</v>
      </c>
      <c r="E55" s="16" t="s">
        <v>51</v>
      </c>
      <c r="F55" s="16"/>
      <c r="G55" s="34"/>
      <c r="H55" s="17"/>
      <c r="I55" s="17"/>
    </row>
    <row r="56" spans="1:9" ht="12.75">
      <c r="A56" s="35" t="s">
        <v>53</v>
      </c>
      <c r="B56" s="10"/>
      <c r="C56" s="12"/>
      <c r="D56" s="11"/>
      <c r="E56" s="16"/>
      <c r="F56" s="16"/>
      <c r="G56" s="34"/>
      <c r="H56" s="17"/>
      <c r="I56" s="17"/>
    </row>
    <row r="57" spans="1:9" ht="12.75">
      <c r="A57" s="33" t="str">
        <f>+$A$12</f>
        <v>Etopósido</v>
      </c>
      <c r="B57" s="10"/>
      <c r="C57" s="12">
        <f>+$D$25</f>
        <v>78.86355412020104</v>
      </c>
      <c r="D57" s="11" t="s">
        <v>18</v>
      </c>
      <c r="E57" s="16" t="s">
        <v>46</v>
      </c>
      <c r="F57" s="16"/>
      <c r="G57" s="34"/>
      <c r="H57" s="17"/>
      <c r="I57" s="17"/>
    </row>
    <row r="58" spans="1:9" ht="12.75">
      <c r="A58" s="33" t="str">
        <f>+$A$14</f>
        <v>Doxorrubicina</v>
      </c>
      <c r="B58" s="10"/>
      <c r="C58" s="12">
        <f>+$D$27</f>
        <v>15.77271082404021</v>
      </c>
      <c r="D58" s="11" t="s">
        <v>18</v>
      </c>
      <c r="E58" s="16" t="s">
        <v>44</v>
      </c>
      <c r="F58" s="16"/>
      <c r="G58" s="34"/>
      <c r="H58" s="17"/>
      <c r="I58" s="17"/>
    </row>
    <row r="59" spans="1:9" ht="12.75">
      <c r="A59" s="35" t="s">
        <v>52</v>
      </c>
      <c r="B59" s="10"/>
      <c r="C59" s="12"/>
      <c r="D59" s="11"/>
      <c r="E59" s="16"/>
      <c r="F59" s="16"/>
      <c r="G59" s="34"/>
      <c r="H59" s="17"/>
      <c r="I59" s="17"/>
    </row>
    <row r="60" spans="1:9" ht="13.5" thickBot="1">
      <c r="A60" s="39" t="str">
        <f>+$A$15</f>
        <v>Ciclofosfamida</v>
      </c>
      <c r="B60" s="49"/>
      <c r="C60" s="50">
        <f>+$D$28</f>
        <v>591.4766559015078</v>
      </c>
      <c r="D60" s="36" t="s">
        <v>18</v>
      </c>
      <c r="E60" s="51" t="s">
        <v>55</v>
      </c>
      <c r="F60" s="51"/>
      <c r="G60" s="52"/>
      <c r="H60" s="17"/>
      <c r="I60" s="17"/>
    </row>
    <row r="61" spans="1:9" ht="13.5" thickTop="1">
      <c r="A61" s="53" t="s">
        <v>47</v>
      </c>
      <c r="B61" s="45"/>
      <c r="C61" s="46"/>
      <c r="D61" s="47"/>
      <c r="E61" s="48"/>
      <c r="F61" s="48"/>
      <c r="G61" s="54"/>
      <c r="H61" s="17"/>
      <c r="I61" s="17"/>
    </row>
    <row r="62" spans="1:9" ht="12.75">
      <c r="A62" s="63" t="s">
        <v>56</v>
      </c>
      <c r="B62" s="64"/>
      <c r="C62" s="65"/>
      <c r="D62" s="66"/>
      <c r="E62" s="67"/>
      <c r="F62" s="67"/>
      <c r="G62" s="68"/>
      <c r="H62" s="17"/>
      <c r="I62" s="17"/>
    </row>
    <row r="63" spans="1:7" ht="13.5" thickBot="1">
      <c r="A63" s="69" t="s">
        <v>61</v>
      </c>
      <c r="B63" s="70"/>
      <c r="C63" s="71"/>
      <c r="D63" s="72"/>
      <c r="E63" s="73"/>
      <c r="F63" s="73"/>
      <c r="G63" s="74"/>
    </row>
    <row r="64" ht="13.5" thickTop="1">
      <c r="A64" s="19"/>
    </row>
    <row r="65" ht="12.75">
      <c r="A65" s="1" t="s">
        <v>35</v>
      </c>
    </row>
    <row r="66" spans="1:6" ht="12.75">
      <c r="A66" s="41" t="s">
        <v>56</v>
      </c>
      <c r="B66" s="42"/>
      <c r="C66" s="42"/>
      <c r="D66" s="42"/>
      <c r="E66" s="42"/>
      <c r="F66" s="42"/>
    </row>
    <row r="67" spans="1:6" ht="12.75">
      <c r="A67" s="41" t="s">
        <v>61</v>
      </c>
      <c r="B67" s="42"/>
      <c r="C67" s="42"/>
      <c r="D67" s="42"/>
      <c r="E67" s="42"/>
      <c r="F67" s="42"/>
    </row>
    <row r="68" spans="1:6" ht="12.75">
      <c r="A68" s="41" t="s">
        <v>63</v>
      </c>
      <c r="B68" s="42"/>
      <c r="C68" s="42"/>
      <c r="D68" s="42"/>
      <c r="E68" s="42"/>
      <c r="F68" s="42"/>
    </row>
    <row r="69" spans="1:6" ht="12.75">
      <c r="A69" s="18" t="s">
        <v>33</v>
      </c>
      <c r="B69" s="18" t="s">
        <v>34</v>
      </c>
      <c r="C69" s="18"/>
      <c r="D69" s="18"/>
      <c r="E69" s="18"/>
      <c r="F69" s="18"/>
    </row>
    <row r="70" spans="1:6" ht="12.75">
      <c r="A70" s="18"/>
      <c r="B70" s="18"/>
      <c r="C70" s="18"/>
      <c r="D70" s="18"/>
      <c r="E70" s="18"/>
      <c r="F70" s="18"/>
    </row>
    <row r="71" ht="12.75">
      <c r="A71" t="s">
        <v>31</v>
      </c>
    </row>
  </sheetData>
  <hyperlinks>
    <hyperlink ref="D2" r:id="rId1" display="www.mauriciolema.com"/>
    <hyperlink ref="D45" r:id="rId2" display="www.mauriciolema.com"/>
  </hyperlinks>
  <printOptions/>
  <pageMargins left="0.75" right="0.75" top="1" bottom="1" header="0" footer="0"/>
  <pageSetup horizontalDpi="600" verticalDpi="600" orientation="portrait" r:id="rId3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2004-11-21T12:52:34Z</cp:lastPrinted>
  <dcterms:created xsi:type="dcterms:W3CDTF">2004-10-16T15:27:29Z</dcterms:created>
  <dcterms:modified xsi:type="dcterms:W3CDTF">2004-11-21T12:52:48Z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