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55" windowHeight="8955" activeTab="0"/>
  </bookViews>
  <sheets>
    <sheet name="CDE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<sst xmlns="http://schemas.openxmlformats.org/spreadsheetml/2006/main" count="78" uniqueCount="55">
  <si>
    <t>Esquema:</t>
  </si>
  <si>
    <t>Descripción</t>
  </si>
  <si>
    <t>Referencia</t>
  </si>
  <si>
    <t>Presentaciones</t>
  </si>
  <si>
    <t>Amp</t>
  </si>
  <si>
    <t>Medicamento</t>
  </si>
  <si>
    <t>Presentación</t>
  </si>
  <si>
    <t>Doxorrubicina</t>
  </si>
  <si>
    <t>Ciclofosfamida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</si>
  <si>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</si>
  <si>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</si>
  <si>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</si>
  <si>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</si>
  <si>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</si>
  <si>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</si>
  <si>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</si>
  <si>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Solicitud de Medicamentos</t>
  </si>
  <si>
    <t>Número</t>
  </si>
  <si>
    <t>mg</t>
  </si>
  <si>
    <t>Cantidad</t>
  </si>
  <si>
    <t>Unidades</t>
  </si>
  <si>
    <t>Protocolo de Administración</t>
  </si>
  <si>
    <t>Premedicación</t>
  </si>
  <si>
    <t xml:space="preserve">Ondansetron </t>
  </si>
  <si>
    <t>Dexametasona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</si>
  <si>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</si>
  <si>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</si>
  <si>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</si>
  <si>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</si>
  <si>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</si>
  <si>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</si>
  <si>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</si>
  <si>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</si>
  <si>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</si>
  <si>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</si>
  <si>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</si>
  <si>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</si>
  <si>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</si>
  <si>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</si>
  <si>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CDE</t>
  </si>
  <si>
    <t>Linfoma No Hodgkin asociado a SIDA</t>
  </si>
  <si>
    <t>Etopósido</t>
  </si>
  <si>
    <t>#Amp/día</t>
  </si>
  <si>
    <t>#Amp/Ciclo</t>
  </si>
  <si>
    <t>En SSN 500 cc - infusión continua IV 24 horas</t>
  </si>
  <si>
    <t>IV, antes de la quimioterapia, días 1-4</t>
  </si>
  <si>
    <t>Posteriormente los días 1, 2, 3 y 4</t>
  </si>
  <si>
    <t>En SSN 500 cc - infusión continua IV 24 horas.</t>
  </si>
  <si>
    <t>Se busca infusión de 96 horas con Etopósido 240 mg/m2, Doxorrubicina 50 mg/m2, Ciclofosfamida 800 mg/m2</t>
  </si>
  <si>
    <t>Requiere de acceso venoso central - pues la doxorrubicina es vesicante</t>
  </si>
  <si>
    <t>Infusión de 96 horas con Etopósido 240 mg/m2, Doxorrubicina 50 mg/m2, Ciclofosfamida 800 mg/m2, cada 28 días</t>
  </si>
  <si>
    <t>Ciclofosfamida, Doxorrubicina, Etopósido en infusión 96 horas, cada 28 días</t>
  </si>
  <si>
    <t>Mauricio Lema Medina MD</t>
  </si>
  <si>
    <t>www.mauriciolema.com</t>
  </si>
  <si>
    <t>HIV-NHL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</si>
</sst>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1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5" fillId="3" borderId="15" xfId="0" applyFont="1" applyFill="1" applyBorder="1" applyAlignment="1">
      <alignment/>
    </xf>
    <xf numFmtId="0" fontId="0" fillId="3" borderId="14" xfId="0" applyFill="1" applyBorder="1" applyAlignment="1">
      <alignment/>
    </xf>
    <xf numFmtId="1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0" fillId="3" borderId="16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8" fillId="5" borderId="0" xfId="15" applyFont="1" applyFill="1" applyAlignment="1">
      <alignment horizontal="center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9" fillId="6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9">
      <selection activeCell="E13" sqref="E1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.75">
      <c r="A1" s="54"/>
      <c r="B1" s="54"/>
      <c r="C1" s="55"/>
      <c r="D1" s="56" t="s">
        <v>52</v>
      </c>
      <c r="E1" s="54"/>
      <c r="F1" s="54"/>
      <c r="G1" s="54"/>
    </row>
    <row r="2" spans="1:7" ht="12.75">
      <c r="A2" s="57"/>
      <c r="B2" s="57"/>
      <c r="C2" s="57"/>
      <c r="D2" s="58" t="s">
        <v>53</v>
      </c>
      <c r="E2" s="57"/>
      <c r="F2" s="57"/>
      <c r="G2" s="57"/>
    </row>
    <row r="3" spans="1:7" ht="12.75">
      <c r="A3" s="59"/>
      <c r="B3" s="60"/>
      <c r="C3" s="60"/>
      <c r="D3" s="60"/>
      <c r="E3" s="60"/>
      <c r="F3" s="60"/>
      <c r="G3" s="61" t="s">
        <v>54</v>
      </c>
    </row>
    <row r="4" ht="12.75">
      <c r="A4" s="1" t="s">
        <v>37</v>
      </c>
    </row>
    <row r="5" spans="1:3" ht="12.75">
      <c r="A5" t="s">
        <v>0</v>
      </c>
      <c r="C5" s="1" t="s">
        <v>39</v>
      </c>
    </row>
    <row r="6" spans="1:3" ht="12.75">
      <c r="A6" t="s">
        <v>1</v>
      </c>
      <c r="C6" s="18" t="s">
        <v>51</v>
      </c>
    </row>
    <row r="7" ht="12.75">
      <c r="A7" t="s">
        <v>2</v>
      </c>
    </row>
    <row r="8" spans="1:3" ht="12.75">
      <c r="A8" t="s">
        <v>36</v>
      </c>
      <c r="C8" t="s">
        <v>40</v>
      </c>
    </row>
    <row r="10" ht="12.75">
      <c r="A10" t="s">
        <v>3</v>
      </c>
    </row>
    <row r="11" spans="1:4" ht="12.75">
      <c r="A11" t="s">
        <v>5</v>
      </c>
      <c r="B11" s="3" t="s">
        <v>6</v>
      </c>
      <c r="C11" s="3" t="s">
        <v>19</v>
      </c>
      <c r="D11" s="3" t="s">
        <v>20</v>
      </c>
    </row>
    <row r="12" spans="1:4" ht="12.75">
      <c r="A12" s="2" t="s">
        <v>41</v>
      </c>
      <c r="B12" s="9" t="s">
        <v>4</v>
      </c>
      <c r="C12" s="7">
        <v>100</v>
      </c>
      <c r="D12" s="3" t="s">
        <v>18</v>
      </c>
    </row>
    <row r="13" spans="1:4" ht="12.75">
      <c r="A13" s="2" t="s">
        <v>7</v>
      </c>
      <c r="B13" s="9" t="s">
        <v>4</v>
      </c>
      <c r="C13" s="7">
        <v>10</v>
      </c>
      <c r="D13" s="3" t="s">
        <v>18</v>
      </c>
    </row>
    <row r="14" spans="1:4" ht="12.75">
      <c r="A14" s="2" t="s">
        <v>8</v>
      </c>
      <c r="B14" s="9" t="s">
        <v>4</v>
      </c>
      <c r="C14" s="7">
        <v>500</v>
      </c>
      <c r="D14" s="3" t="s">
        <v>18</v>
      </c>
    </row>
    <row r="15" spans="1:3" ht="12.75">
      <c r="A15" s="2"/>
      <c r="B15" s="2"/>
      <c r="C15" s="1"/>
    </row>
    <row r="16" spans="1:5" ht="12.75">
      <c r="A16" s="23" t="s">
        <v>26</v>
      </c>
      <c r="B16" s="24"/>
      <c r="C16" s="19">
        <v>160</v>
      </c>
      <c r="E16" s="5" t="s">
        <v>28</v>
      </c>
    </row>
    <row r="17" spans="1:5" ht="12.75">
      <c r="A17" s="25" t="s">
        <v>27</v>
      </c>
      <c r="B17" s="26"/>
      <c r="C17" s="20">
        <v>56</v>
      </c>
      <c r="E17" s="6" t="s">
        <v>29</v>
      </c>
    </row>
    <row r="18" spans="1:5" ht="12.75">
      <c r="A18" s="25" t="s">
        <v>9</v>
      </c>
      <c r="B18" s="26"/>
      <c r="C18" s="21">
        <f>0.20274*POWER(C16/100,0.725)*POWER(C17,0.425)</f>
        <v>1.5772710824040208</v>
      </c>
      <c r="E18" s="5" t="s">
        <v>32</v>
      </c>
    </row>
    <row r="19" spans="1:5" ht="12.75">
      <c r="A19" s="27" t="s">
        <v>10</v>
      </c>
      <c r="B19" s="28"/>
      <c r="C19" s="22">
        <v>100</v>
      </c>
      <c r="E19" s="5" t="s">
        <v>30</v>
      </c>
    </row>
    <row r="21" ht="12.75">
      <c r="A21" t="s">
        <v>11</v>
      </c>
    </row>
    <row r="22" spans="1:7" ht="12.75">
      <c r="A22" t="s">
        <v>5</v>
      </c>
      <c r="B22" s="3" t="s">
        <v>12</v>
      </c>
      <c r="C22" s="3" t="s">
        <v>13</v>
      </c>
      <c r="D22" s="15" t="s">
        <v>14</v>
      </c>
      <c r="E22" s="3" t="s">
        <v>15</v>
      </c>
      <c r="F22" s="3" t="s">
        <v>42</v>
      </c>
      <c r="G22" s="3" t="s">
        <v>43</v>
      </c>
    </row>
    <row r="23" spans="1:7" ht="12.75">
      <c r="A23" t="str">
        <f>+$A$12</f>
        <v>Etopósido</v>
      </c>
      <c r="B23" s="7">
        <v>60</v>
      </c>
      <c r="C23" s="4">
        <f>+B23*$C$18</f>
        <v>94.63626494424125</v>
      </c>
      <c r="D23" s="4">
        <f>+C23*$C$19/100</f>
        <v>94.63626494424125</v>
      </c>
      <c r="E23" s="8">
        <f>+D23/C12</f>
        <v>0.9463626494424124</v>
      </c>
      <c r="F23" s="4">
        <f>IF(INT(E23)=E23,E23,INT(E23)+1)</f>
        <v>1</v>
      </c>
      <c r="G23" s="3">
        <f>+F23*4</f>
        <v>4</v>
      </c>
    </row>
    <row r="24" spans="1:7" ht="12.75">
      <c r="A24" t="str">
        <f>+$A$13</f>
        <v>Doxorrubicina</v>
      </c>
      <c r="B24" s="7">
        <v>12.5</v>
      </c>
      <c r="C24" s="4">
        <f>+B24*$C$18</f>
        <v>19.71588853005026</v>
      </c>
      <c r="D24" s="4">
        <f>+C24*$C$19/100</f>
        <v>19.71588853005026</v>
      </c>
      <c r="E24" s="8">
        <f>+D24/C13</f>
        <v>1.971588853005026</v>
      </c>
      <c r="F24" s="4">
        <f>IF(INT(E24)=E24,E24,INT(E24)+1)</f>
        <v>2</v>
      </c>
      <c r="G24" s="3">
        <f>+F24*4</f>
        <v>8</v>
      </c>
    </row>
    <row r="25" spans="1:7" ht="12.75">
      <c r="A25" t="str">
        <f>+$A$14</f>
        <v>Ciclofosfamida</v>
      </c>
      <c r="B25" s="7">
        <v>200</v>
      </c>
      <c r="C25" s="4">
        <f>+B25*$C$18</f>
        <v>315.4542164808042</v>
      </c>
      <c r="D25" s="4">
        <f>+C25*$C$19/100</f>
        <v>315.4542164808042</v>
      </c>
      <c r="E25" s="8">
        <f>+D25/C14</f>
        <v>0.6309084329616084</v>
      </c>
      <c r="F25" s="4">
        <f>IF(INT(E25)=E25,E25,INT(E25)+1)</f>
        <v>1</v>
      </c>
      <c r="G25" s="3">
        <f>+F25*4</f>
        <v>4</v>
      </c>
    </row>
    <row r="26" ht="13.5" thickBot="1"/>
    <row r="27" spans="1:5" ht="13.5" thickTop="1">
      <c r="A27" s="29" t="s">
        <v>16</v>
      </c>
      <c r="B27" s="48"/>
      <c r="C27" s="30"/>
      <c r="D27" s="30"/>
      <c r="E27" s="31"/>
    </row>
    <row r="28" spans="1:5" ht="12.75">
      <c r="A28" s="32"/>
      <c r="B28" s="10"/>
      <c r="C28" s="10"/>
      <c r="D28" s="10"/>
      <c r="E28" s="33"/>
    </row>
    <row r="29" spans="1:5" ht="12.75">
      <c r="A29" s="32" t="s">
        <v>5</v>
      </c>
      <c r="B29" s="11" t="s">
        <v>6</v>
      </c>
      <c r="C29" s="11" t="s">
        <v>19</v>
      </c>
      <c r="D29" s="11" t="s">
        <v>20</v>
      </c>
      <c r="E29" s="49" t="s">
        <v>17</v>
      </c>
    </row>
    <row r="30" spans="1:5" ht="12.75">
      <c r="A30" s="32" t="str">
        <f>+$A$12</f>
        <v>Etopósido</v>
      </c>
      <c r="B30" s="11" t="str">
        <f aca="true" t="shared" si="0" ref="B30:C32">+B12</f>
        <v>Amp</v>
      </c>
      <c r="C30" s="11">
        <f t="shared" si="0"/>
        <v>100</v>
      </c>
      <c r="D30" s="11" t="str">
        <f>+D12</f>
        <v>mg</v>
      </c>
      <c r="E30" s="49">
        <f>+G23</f>
        <v>4</v>
      </c>
    </row>
    <row r="31" spans="1:5" ht="12.75">
      <c r="A31" s="32" t="str">
        <f>+$A$13</f>
        <v>Doxorrubicina</v>
      </c>
      <c r="B31" s="11" t="str">
        <f t="shared" si="0"/>
        <v>Amp</v>
      </c>
      <c r="C31" s="11">
        <f t="shared" si="0"/>
        <v>10</v>
      </c>
      <c r="D31" s="11" t="str">
        <f>+D13</f>
        <v>mg</v>
      </c>
      <c r="E31" s="49">
        <f>+G24</f>
        <v>8</v>
      </c>
    </row>
    <row r="32" spans="1:5" ht="12.75">
      <c r="A32" s="32" t="str">
        <f>+$A$14</f>
        <v>Ciclofosfamida</v>
      </c>
      <c r="B32" s="11" t="str">
        <f t="shared" si="0"/>
        <v>Amp</v>
      </c>
      <c r="C32" s="11">
        <f t="shared" si="0"/>
        <v>500</v>
      </c>
      <c r="D32" s="11" t="str">
        <f>+D14</f>
        <v>mg</v>
      </c>
      <c r="E32" s="49">
        <f>+G25</f>
        <v>4</v>
      </c>
    </row>
    <row r="33" spans="1:9" ht="12.75">
      <c r="A33" s="32" t="s">
        <v>24</v>
      </c>
      <c r="B33" s="11" t="s">
        <v>4</v>
      </c>
      <c r="C33" s="11">
        <v>4</v>
      </c>
      <c r="D33" s="11" t="s">
        <v>18</v>
      </c>
      <c r="E33" s="49">
        <v>8</v>
      </c>
      <c r="H33" s="17"/>
      <c r="I33" s="17"/>
    </row>
    <row r="34" spans="1:9" ht="13.5" thickBot="1">
      <c r="A34" s="50" t="s">
        <v>25</v>
      </c>
      <c r="B34" s="35" t="s">
        <v>4</v>
      </c>
      <c r="C34" s="35">
        <v>8</v>
      </c>
      <c r="D34" s="35" t="s">
        <v>18</v>
      </c>
      <c r="E34" s="51">
        <v>4</v>
      </c>
      <c r="H34" s="17"/>
      <c r="I34" s="17"/>
    </row>
    <row r="35" spans="8:9" ht="14.25" thickBot="1" thickTop="1">
      <c r="H35" s="17"/>
      <c r="I35" s="17"/>
    </row>
    <row r="36" spans="1:9" ht="13.5" thickTop="1">
      <c r="A36" s="29" t="s">
        <v>21</v>
      </c>
      <c r="B36" s="30"/>
      <c r="C36" s="30"/>
      <c r="D36" s="30"/>
      <c r="E36" s="30"/>
      <c r="F36" s="30"/>
      <c r="G36" s="31"/>
      <c r="H36" s="17"/>
      <c r="I36" s="17"/>
    </row>
    <row r="37" spans="1:9" ht="12.75">
      <c r="A37" s="32"/>
      <c r="B37" s="10"/>
      <c r="C37" s="10"/>
      <c r="D37" s="10"/>
      <c r="E37" s="10"/>
      <c r="F37" s="10"/>
      <c r="G37" s="33"/>
      <c r="H37" s="17"/>
      <c r="I37" s="17"/>
    </row>
    <row r="38" spans="1:9" ht="12.75">
      <c r="A38" s="34" t="s">
        <v>22</v>
      </c>
      <c r="B38" s="13"/>
      <c r="C38" s="14" t="s">
        <v>38</v>
      </c>
      <c r="D38" s="14" t="s">
        <v>20</v>
      </c>
      <c r="E38" s="13" t="s">
        <v>1</v>
      </c>
      <c r="F38" s="10"/>
      <c r="G38" s="33"/>
      <c r="H38" s="17"/>
      <c r="I38" s="17"/>
    </row>
    <row r="39" spans="1:9" ht="12.75">
      <c r="A39" s="32" t="s">
        <v>23</v>
      </c>
      <c r="B39" s="10"/>
      <c r="C39" s="11">
        <v>8</v>
      </c>
      <c r="D39" s="11" t="s">
        <v>18</v>
      </c>
      <c r="E39" s="16" t="s">
        <v>45</v>
      </c>
      <c r="F39" s="16"/>
      <c r="G39" s="33"/>
      <c r="H39" s="17"/>
      <c r="I39" s="17"/>
    </row>
    <row r="40" spans="1:9" ht="12.75">
      <c r="A40" s="32" t="s">
        <v>24</v>
      </c>
      <c r="B40" s="10"/>
      <c r="C40" s="11">
        <v>8</v>
      </c>
      <c r="D40" s="11" t="s">
        <v>18</v>
      </c>
      <c r="E40" s="16" t="s">
        <v>45</v>
      </c>
      <c r="F40" s="16"/>
      <c r="G40" s="33"/>
      <c r="H40" s="17"/>
      <c r="I40" s="17"/>
    </row>
    <row r="41" spans="1:9" ht="12.75">
      <c r="A41" s="34" t="s">
        <v>46</v>
      </c>
      <c r="B41" s="10"/>
      <c r="C41" s="11"/>
      <c r="D41" s="11"/>
      <c r="E41" s="16"/>
      <c r="F41" s="16"/>
      <c r="G41" s="33"/>
      <c r="H41" s="17"/>
      <c r="I41" s="17"/>
    </row>
    <row r="42" spans="1:9" ht="12.75">
      <c r="A42" s="32" t="str">
        <f>+$A$12</f>
        <v>Etopósido</v>
      </c>
      <c r="B42" s="10"/>
      <c r="C42" s="12">
        <f>+$D$23</f>
        <v>94.63626494424125</v>
      </c>
      <c r="D42" s="11" t="s">
        <v>18</v>
      </c>
      <c r="E42" s="16" t="s">
        <v>47</v>
      </c>
      <c r="F42" s="16"/>
      <c r="G42" s="33"/>
      <c r="H42" s="17"/>
      <c r="I42" s="17"/>
    </row>
    <row r="43" spans="1:9" ht="12.75">
      <c r="A43" s="32" t="str">
        <f>+$A$13</f>
        <v>Doxorrubicina</v>
      </c>
      <c r="B43" s="10"/>
      <c r="C43" s="12">
        <f>+$D$24</f>
        <v>19.71588853005026</v>
      </c>
      <c r="D43" s="11" t="s">
        <v>18</v>
      </c>
      <c r="E43" s="16" t="s">
        <v>44</v>
      </c>
      <c r="F43" s="16"/>
      <c r="G43" s="33"/>
      <c r="H43" s="17"/>
      <c r="I43" s="17"/>
    </row>
    <row r="44" spans="1:9" ht="13.5" thickBot="1">
      <c r="A44" s="32" t="str">
        <f>+$A$14</f>
        <v>Ciclofosfamida</v>
      </c>
      <c r="B44" s="10"/>
      <c r="C44" s="12">
        <f>+$D$25</f>
        <v>315.4542164808042</v>
      </c>
      <c r="D44" s="11" t="s">
        <v>18</v>
      </c>
      <c r="E44" s="16" t="s">
        <v>44</v>
      </c>
      <c r="F44" s="16"/>
      <c r="G44" s="33"/>
      <c r="H44" s="17"/>
      <c r="I44" s="17"/>
    </row>
    <row r="45" spans="1:9" ht="13.5" thickTop="1">
      <c r="A45" s="36" t="s">
        <v>49</v>
      </c>
      <c r="B45" s="37"/>
      <c r="C45" s="38"/>
      <c r="D45" s="39"/>
      <c r="E45" s="40"/>
      <c r="F45" s="40"/>
      <c r="G45" s="41"/>
      <c r="H45" s="17"/>
      <c r="I45" s="17"/>
    </row>
    <row r="46" spans="1:9" ht="13.5" thickBot="1">
      <c r="A46" s="42" t="s">
        <v>48</v>
      </c>
      <c r="B46" s="43"/>
      <c r="C46" s="44"/>
      <c r="D46" s="45"/>
      <c r="E46" s="46"/>
      <c r="F46" s="46"/>
      <c r="G46" s="47"/>
      <c r="H46" s="17"/>
      <c r="I46" s="17"/>
    </row>
    <row r="47" ht="13.5" thickTop="1">
      <c r="A47" s="1" t="s">
        <v>35</v>
      </c>
    </row>
    <row r="48" spans="1:6" ht="12.75">
      <c r="A48" s="52" t="s">
        <v>50</v>
      </c>
      <c r="B48" s="53"/>
      <c r="C48" s="53"/>
      <c r="D48" s="53"/>
      <c r="E48" s="53"/>
      <c r="F48" s="53"/>
    </row>
    <row r="49" spans="1:6" ht="12.75">
      <c r="A49" s="18" t="s">
        <v>33</v>
      </c>
      <c r="B49" s="18" t="s">
        <v>34</v>
      </c>
      <c r="C49" s="18"/>
      <c r="D49" s="18"/>
      <c r="E49" s="18"/>
      <c r="F49" s="18"/>
    </row>
    <row r="50" spans="1:6" ht="12.75">
      <c r="A50" s="18"/>
      <c r="B50" s="18"/>
      <c r="C50" s="18"/>
      <c r="D50" s="18"/>
      <c r="E50" s="18"/>
      <c r="F50" s="18"/>
    </row>
    <row r="51" ht="12.75">
      <c r="A51" t="s">
        <v>31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2004-11-21T12:45:25Z</cp:lastPrinted>
  <dcterms:created xsi:type="dcterms:W3CDTF">2004-10-16T15:27:29Z</dcterms:created>
  <dcterms:modified xsi:type="dcterms:W3CDTF">2004-11-21T12:46:20Z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