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35" windowWidth="15240" windowHeight="8280" activeTab="0"/>
  </bookViews>
  <sheets>
    <sheet name="VMCP" sheetId="1" r:id="rId1"/>
    <sheet name="VMCP_Prot_Admin" sheetId="2" r:id="rId2"/>
  </sheets>
  <definedNames/>
  <calcPr fullCalcOnLoad="1"/>
</workbook>
</file>

<file path=xl/sharedStrings.xml><?xml version="1.0" encoding="utf-8"?>
<sst xmlns="http://schemas.openxmlformats.org/spreadsheetml/2006/main" count="105" uniqueCount="63">
  <si>
    <t>Esquema:</t>
  </si>
  <si>
    <t>Descripción</t>
  </si>
  <si>
    <t>Referencia</t>
  </si>
  <si>
    <t>Presentaciones</t>
  </si>
  <si>
    <t>Medicamento</t>
  </si>
  <si>
    <t>Presentación</t>
  </si>
  <si>
    <t>Superficie corporal (m2)</t>
  </si>
  <si>
    <t>Intensidad de dosis (%)</t>
  </si>
  <si>
    <t>Dosis 100%</t>
  </si>
  <si>
    <t>Dosis Calculada</t>
  </si>
  <si>
    <t>Solicitud de Medicamentos</t>
  </si>
  <si>
    <t>mg</t>
  </si>
  <si>
    <t>Cantidad</t>
  </si>
  <si>
    <t>Unidades</t>
  </si>
  <si>
    <t>Talla (cm)</t>
  </si>
  <si>
    <t>Peso (kg)</t>
  </si>
  <si>
    <t xml:space="preserve"> Entrar la talla</t>
  </si>
  <si>
    <t xml:space="preserve"> Entrar el peso</t>
  </si>
  <si>
    <t xml:space="preserve"> Entrar la intensidad de dosis</t>
  </si>
  <si>
    <r>
      <t xml:space="preserve">Hoja Creada por: </t>
    </r>
    <r>
      <rPr>
        <b/>
        <sz val="10"/>
        <rFont val="Arial"/>
        <family val="2"/>
      </rPr>
      <t>Mauricio Lema Medina</t>
    </r>
    <r>
      <rPr>
        <sz val="10"/>
        <rFont val="Arial"/>
        <family val="0"/>
      </rPr>
      <t xml:space="preserve"> MD</t>
    </r>
  </si>
  <si>
    <t xml:space="preserve"> El programa calcula la superficie corporal </t>
  </si>
  <si>
    <t>BSA fórmula:</t>
  </si>
  <si>
    <t>0,20274*POTENCIA(C13/100;0,725)*POTENCIA(C14;0,425)</t>
  </si>
  <si>
    <t>Bases:</t>
  </si>
  <si>
    <t>Indicación</t>
  </si>
  <si>
    <t>NOMBRE PACIENTE (IDENTIFICACIÓN)</t>
  </si>
  <si>
    <t>Dosis</t>
  </si>
  <si>
    <t>Mauricio Lema Medina MD</t>
  </si>
  <si>
    <t>www.mauriciolema.com</t>
  </si>
  <si>
    <t>MM</t>
  </si>
  <si>
    <t>C900</t>
  </si>
  <si>
    <t>ICD 10:</t>
  </si>
  <si>
    <t>Tab</t>
  </si>
  <si>
    <t>Indicaciones</t>
  </si>
  <si>
    <t>*</t>
  </si>
  <si>
    <t>Dexametasona</t>
  </si>
  <si>
    <t>Ciclofosfamida</t>
  </si>
  <si>
    <t>Tratamiento inicial del mieloma</t>
  </si>
  <si>
    <t>Vincristina</t>
  </si>
  <si>
    <t>Melfalán</t>
  </si>
  <si>
    <t>Prednisona</t>
  </si>
  <si>
    <t>Amp</t>
  </si>
  <si>
    <t>mg/kg</t>
  </si>
  <si>
    <t>Cálculo de dosis por infusión (Número de ampollas y tabletas si aplica)</t>
  </si>
  <si>
    <t>La dosis de vincristina máxima es 2 mg por ciclo.</t>
  </si>
  <si>
    <t>#Tab-Amp/día</t>
  </si>
  <si>
    <t>No. Tab-Amp</t>
  </si>
  <si>
    <t>#Tab-Amp/ciclo</t>
  </si>
  <si>
    <t>Ondansetrón</t>
  </si>
  <si>
    <t>#Tab-Amp/Ciclo</t>
  </si>
  <si>
    <t>Tabletas vía oral cada día, días 1-7</t>
  </si>
  <si>
    <t>IV antes de la quimioterapia día 1</t>
  </si>
  <si>
    <t>en SSN 100 cc IV rápido, día 1</t>
  </si>
  <si>
    <t>en SSN 250 cc IV en 30 min, día 1</t>
  </si>
  <si>
    <t>Ver protocolo de administración en hoja adjunta _ VBMCP_Prot_ Admin</t>
  </si>
  <si>
    <t>Protocolo de administración</t>
  </si>
  <si>
    <t>Se repite el ciclo cada 5 semanas (35 días)</t>
  </si>
  <si>
    <t>VMCP</t>
  </si>
  <si>
    <t>Vincristina, Melfalán, Ciclofosfamida y Prednisona</t>
  </si>
  <si>
    <t>Variación sobre VBMCP</t>
  </si>
  <si>
    <t>Vincristina 0.03 mg/kg (máximo 2 mg) IV día 1, Melfalán 0.25 mg/kg vía oral días 1-7</t>
  </si>
  <si>
    <t>Ciclosfosfamida 15 mg/kg IV día 1, Prednisona 1 mg/kg vía oral días 1-7. Se repite el ciclo cada 35 días.</t>
  </si>
  <si>
    <t>Variación del VBMCP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</si>
</sst>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sz val="10"/>
      <color indexed="9"/>
      <name val="Arial"/>
      <family val="0"/>
    </font>
    <font>
      <sz val="12"/>
      <color indexed="9"/>
      <name val="Arial Narrow"/>
      <family val="2"/>
    </font>
    <font>
      <u val="single"/>
      <sz val="10"/>
      <color indexed="9"/>
      <name val="Arial"/>
      <family val="0"/>
    </font>
    <font>
      <sz val="8"/>
      <color indexed="9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0" fontId="0" fillId="0" borderId="0" xfId="0" applyFill="1" applyBorder="1" applyAlignment="1" quotePrefix="1">
      <alignment horizontal="left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1" fontId="0" fillId="2" borderId="14" xfId="0" applyNumberForma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4" xfId="0" applyFont="1" applyFill="1" applyBorder="1" applyAlignment="1">
      <alignment/>
    </xf>
    <xf numFmtId="0" fontId="0" fillId="2" borderId="15" xfId="0" applyFill="1" applyBorder="1" applyAlignment="1">
      <alignment/>
    </xf>
    <xf numFmtId="0" fontId="2" fillId="2" borderId="10" xfId="0" applyFont="1" applyFill="1" applyBorder="1" applyAlignment="1">
      <alignment/>
    </xf>
    <xf numFmtId="0" fontId="0" fillId="2" borderId="16" xfId="0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6" fillId="4" borderId="0" xfId="0" applyFont="1" applyFill="1" applyAlignment="1">
      <alignment horizontal="left"/>
    </xf>
    <xf numFmtId="0" fontId="7" fillId="4" borderId="0" xfId="0" applyFont="1" applyFill="1" applyAlignment="1">
      <alignment horizontal="center"/>
    </xf>
    <xf numFmtId="0" fontId="0" fillId="5" borderId="0" xfId="0" applyFill="1" applyAlignment="1">
      <alignment/>
    </xf>
    <xf numFmtId="0" fontId="8" fillId="5" borderId="0" xfId="15" applyFont="1" applyFill="1" applyAlignment="1">
      <alignment horizontal="center"/>
    </xf>
    <xf numFmtId="0" fontId="0" fillId="6" borderId="0" xfId="0" applyFill="1" applyAlignment="1">
      <alignment/>
    </xf>
    <xf numFmtId="0" fontId="9" fillId="6" borderId="0" xfId="0" applyFont="1" applyFill="1" applyAlignment="1">
      <alignment horizontal="right"/>
    </xf>
    <xf numFmtId="0" fontId="9" fillId="6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2" borderId="12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0" fillId="2" borderId="16" xfId="0" applyFont="1" applyFill="1" applyBorder="1" applyAlignment="1">
      <alignment/>
    </xf>
    <xf numFmtId="0" fontId="12" fillId="2" borderId="10" xfId="0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2" borderId="0" xfId="0" applyFont="1" applyFill="1" applyBorder="1" applyAlignment="1">
      <alignment/>
    </xf>
    <xf numFmtId="0" fontId="12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2" fillId="2" borderId="12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12" fillId="2" borderId="12" xfId="0" applyFont="1" applyFill="1" applyBorder="1" applyAlignment="1">
      <alignment/>
    </xf>
    <xf numFmtId="0" fontId="2" fillId="3" borderId="17" xfId="0" applyFont="1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uriciolema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auriciolema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42" sqref="A42"/>
    </sheetView>
  </sheetViews>
  <sheetFormatPr defaultColWidth="11.421875" defaultRowHeight="12.75"/>
  <cols>
    <col min="1" max="1" width="14.7109375" style="0" customWidth="1"/>
    <col min="4" max="4" width="12.00390625" style="0" customWidth="1"/>
    <col min="5" max="5" width="13.28125" style="0" customWidth="1"/>
    <col min="6" max="6" width="11.8515625" style="0" customWidth="1"/>
    <col min="7" max="7" width="13.8515625" style="0" customWidth="1"/>
  </cols>
  <sheetData>
    <row r="1" spans="1:7" ht="15.75">
      <c r="A1" s="38"/>
      <c r="B1" s="38"/>
      <c r="C1" s="39"/>
      <c r="D1" s="40" t="s">
        <v>27</v>
      </c>
      <c r="E1" s="38"/>
      <c r="F1" s="38"/>
      <c r="G1" s="38"/>
    </row>
    <row r="2" spans="1:7" ht="12.75">
      <c r="A2" s="41"/>
      <c r="B2" s="41"/>
      <c r="C2" s="41"/>
      <c r="D2" s="42" t="s">
        <v>28</v>
      </c>
      <c r="E2" s="41"/>
      <c r="F2" s="41"/>
      <c r="G2" s="41"/>
    </row>
    <row r="3" spans="1:7" ht="12.75">
      <c r="A3" s="45" t="s">
        <v>31</v>
      </c>
      <c r="B3" s="45" t="s">
        <v>30</v>
      </c>
      <c r="C3" s="43"/>
      <c r="D3" s="43"/>
      <c r="E3" s="43"/>
      <c r="F3" s="43"/>
      <c r="G3" s="44" t="s">
        <v>29</v>
      </c>
    </row>
    <row r="4" ht="12.75">
      <c r="A4" s="1" t="s">
        <v>25</v>
      </c>
    </row>
    <row r="5" spans="1:3" ht="12.75">
      <c r="A5" t="s">
        <v>0</v>
      </c>
      <c r="C5" s="1" t="s">
        <v>57</v>
      </c>
    </row>
    <row r="6" spans="1:3" ht="12.75">
      <c r="A6" t="s">
        <v>1</v>
      </c>
      <c r="C6" t="s">
        <v>58</v>
      </c>
    </row>
    <row r="7" spans="1:3" ht="12.75">
      <c r="A7" t="s">
        <v>2</v>
      </c>
      <c r="C7" s="36" t="s">
        <v>59</v>
      </c>
    </row>
    <row r="8" ht="13.5">
      <c r="C8" s="47"/>
    </row>
    <row r="9" ht="13.5">
      <c r="C9" s="47"/>
    </row>
    <row r="10" ht="12.75">
      <c r="C10" s="36"/>
    </row>
    <row r="11" spans="1:3" ht="12.75">
      <c r="A11" t="s">
        <v>24</v>
      </c>
      <c r="C11" s="36" t="s">
        <v>37</v>
      </c>
    </row>
    <row r="12" ht="13.5">
      <c r="C12" s="46"/>
    </row>
    <row r="13" ht="12.75">
      <c r="A13" t="s">
        <v>3</v>
      </c>
    </row>
    <row r="14" spans="1:4" ht="12.75">
      <c r="A14" t="s">
        <v>4</v>
      </c>
      <c r="B14" s="3" t="s">
        <v>5</v>
      </c>
      <c r="C14" s="3" t="s">
        <v>12</v>
      </c>
      <c r="D14" s="3" t="s">
        <v>13</v>
      </c>
    </row>
    <row r="15" spans="1:4" ht="12.75">
      <c r="A15" t="s">
        <v>38</v>
      </c>
      <c r="B15" s="3" t="s">
        <v>41</v>
      </c>
      <c r="C15" s="7">
        <v>1</v>
      </c>
      <c r="D15" s="3" t="s">
        <v>11</v>
      </c>
    </row>
    <row r="16" spans="1:4" ht="12.75">
      <c r="A16" t="s">
        <v>39</v>
      </c>
      <c r="B16" s="3" t="s">
        <v>32</v>
      </c>
      <c r="C16" s="7">
        <v>2</v>
      </c>
      <c r="D16" s="3" t="s">
        <v>11</v>
      </c>
    </row>
    <row r="17" spans="1:4" ht="12.75">
      <c r="A17" s="2" t="s">
        <v>36</v>
      </c>
      <c r="B17" s="9" t="s">
        <v>41</v>
      </c>
      <c r="C17" s="7">
        <v>1000</v>
      </c>
      <c r="D17" s="3" t="s">
        <v>11</v>
      </c>
    </row>
    <row r="18" spans="1:4" ht="12.75">
      <c r="A18" s="2" t="s">
        <v>40</v>
      </c>
      <c r="B18" s="9" t="s">
        <v>32</v>
      </c>
      <c r="C18" s="7">
        <v>5</v>
      </c>
      <c r="D18" s="3" t="s">
        <v>11</v>
      </c>
    </row>
    <row r="19" spans="1:3" ht="12.75">
      <c r="A19" s="2"/>
      <c r="B19" s="2"/>
      <c r="C19" s="1"/>
    </row>
    <row r="20" spans="1:5" ht="12.75">
      <c r="A20" s="19" t="s">
        <v>14</v>
      </c>
      <c r="B20" s="20"/>
      <c r="C20" s="15">
        <v>160</v>
      </c>
      <c r="E20" s="5" t="s">
        <v>16</v>
      </c>
    </row>
    <row r="21" spans="1:5" ht="12.75">
      <c r="A21" s="21" t="s">
        <v>15</v>
      </c>
      <c r="B21" s="22"/>
      <c r="C21" s="16">
        <v>60</v>
      </c>
      <c r="E21" s="6" t="s">
        <v>17</v>
      </c>
    </row>
    <row r="22" spans="1:5" ht="12.75">
      <c r="A22" s="21" t="s">
        <v>6</v>
      </c>
      <c r="B22" s="22"/>
      <c r="C22" s="17">
        <f>0.20274*POWER(C20/100,0.725)*POWER(C21,0.425)</f>
        <v>1.6242045059487753</v>
      </c>
      <c r="E22" s="5" t="s">
        <v>20</v>
      </c>
    </row>
    <row r="23" spans="1:5" ht="12.75">
      <c r="A23" s="23" t="s">
        <v>7</v>
      </c>
      <c r="B23" s="24"/>
      <c r="C23" s="18">
        <v>100</v>
      </c>
      <c r="E23" s="5" t="s">
        <v>18</v>
      </c>
    </row>
    <row r="25" ht="12.75">
      <c r="A25" t="s">
        <v>43</v>
      </c>
    </row>
    <row r="26" spans="1:7" ht="12.75">
      <c r="A26" s="1" t="s">
        <v>4</v>
      </c>
      <c r="B26" s="7" t="s">
        <v>42</v>
      </c>
      <c r="C26" s="7" t="s">
        <v>8</v>
      </c>
      <c r="D26" s="57" t="s">
        <v>9</v>
      </c>
      <c r="E26" s="57" t="s">
        <v>46</v>
      </c>
      <c r="F26" s="57" t="s">
        <v>45</v>
      </c>
      <c r="G26" s="57" t="s">
        <v>47</v>
      </c>
    </row>
    <row r="27" spans="1:7" ht="12.75">
      <c r="A27" t="str">
        <f>+A15</f>
        <v>Vincristina</v>
      </c>
      <c r="B27" s="9">
        <v>0.03</v>
      </c>
      <c r="C27" s="7">
        <f>+IF(B27*C21&lt;2,B27*C21,2)</f>
        <v>1.7999999999999998</v>
      </c>
      <c r="D27" s="9">
        <f>+C27*C23/100</f>
        <v>1.7999999999999998</v>
      </c>
      <c r="E27" s="3">
        <f>+D27/C15</f>
        <v>1.7999999999999998</v>
      </c>
      <c r="F27" s="4">
        <f>IF(INT(E27)=E27,E27,INT(E27)+1)</f>
        <v>2</v>
      </c>
      <c r="G27" s="59">
        <f>+F27*1</f>
        <v>2</v>
      </c>
    </row>
    <row r="28" spans="1:7" ht="12.75">
      <c r="A28" t="str">
        <f>+A16</f>
        <v>Melfalán</v>
      </c>
      <c r="B28" s="9">
        <v>0.25</v>
      </c>
      <c r="C28" s="55">
        <f>+B28*C21</f>
        <v>15</v>
      </c>
      <c r="D28" s="58">
        <f>+C28*C23/100</f>
        <v>15</v>
      </c>
      <c r="E28" s="8">
        <f>+D28/C16</f>
        <v>7.5</v>
      </c>
      <c r="F28" s="4">
        <f>IF(INT(E28)=E28,E28,INT(E28)+1)</f>
        <v>8</v>
      </c>
      <c r="G28" s="3">
        <f>+F28*7</f>
        <v>56</v>
      </c>
    </row>
    <row r="29" spans="1:7" ht="12.75">
      <c r="A29" t="str">
        <f>+$A$17</f>
        <v>Ciclofosfamida</v>
      </c>
      <c r="B29" s="9">
        <v>15</v>
      </c>
      <c r="C29" s="55">
        <f>+B29*C21</f>
        <v>900</v>
      </c>
      <c r="D29" s="58">
        <f>+C29*C23/100</f>
        <v>900</v>
      </c>
      <c r="E29" s="8">
        <f>+D29/C17</f>
        <v>0.9</v>
      </c>
      <c r="F29" s="4">
        <f>IF(INT(E29)=E29,E29,INT(E29)+1)</f>
        <v>1</v>
      </c>
      <c r="G29" s="3">
        <f>+F29*1</f>
        <v>1</v>
      </c>
    </row>
    <row r="30" spans="1:7" ht="12.75">
      <c r="A30" t="str">
        <f>+A18</f>
        <v>Prednisona</v>
      </c>
      <c r="B30" s="9">
        <v>1</v>
      </c>
      <c r="C30" s="55">
        <f>+B30*C21</f>
        <v>60</v>
      </c>
      <c r="D30" s="58">
        <f>+C30*C23/100</f>
        <v>60</v>
      </c>
      <c r="E30" s="8">
        <f>+D30/C18</f>
        <v>12</v>
      </c>
      <c r="F30" s="4">
        <f>IF(INT(E30)=E30,E30,INT(E30)+1)</f>
        <v>12</v>
      </c>
      <c r="G30" s="3">
        <f>+F30*7</f>
        <v>84</v>
      </c>
    </row>
    <row r="31" ht="12.75">
      <c r="A31" t="s">
        <v>44</v>
      </c>
    </row>
    <row r="32" ht="13.5" thickBot="1"/>
    <row r="33" spans="1:7" ht="13.5" thickTop="1">
      <c r="A33" s="25" t="s">
        <v>10</v>
      </c>
      <c r="B33" s="34"/>
      <c r="C33" s="26"/>
      <c r="D33" s="26"/>
      <c r="E33" s="27"/>
      <c r="F33" s="12"/>
      <c r="G33" s="12"/>
    </row>
    <row r="34" spans="1:7" ht="12.75">
      <c r="A34" s="61" t="s">
        <v>4</v>
      </c>
      <c r="B34" s="62" t="s">
        <v>5</v>
      </c>
      <c r="C34" s="62" t="s">
        <v>12</v>
      </c>
      <c r="D34" s="62" t="s">
        <v>13</v>
      </c>
      <c r="E34" s="63" t="s">
        <v>49</v>
      </c>
      <c r="F34" s="37"/>
      <c r="G34" s="12"/>
    </row>
    <row r="35" spans="1:7" ht="12.75">
      <c r="A35" s="28" t="s">
        <v>35</v>
      </c>
      <c r="B35" s="10" t="s">
        <v>41</v>
      </c>
      <c r="C35" s="10">
        <v>4</v>
      </c>
      <c r="D35" s="10" t="s">
        <v>11</v>
      </c>
      <c r="E35" s="50">
        <v>5</v>
      </c>
      <c r="F35" s="37"/>
      <c r="G35" s="12"/>
    </row>
    <row r="36" spans="1:7" ht="12.75">
      <c r="A36" s="28" t="s">
        <v>48</v>
      </c>
      <c r="B36" s="10" t="s">
        <v>41</v>
      </c>
      <c r="C36" s="10">
        <v>8</v>
      </c>
      <c r="D36" s="10" t="s">
        <v>11</v>
      </c>
      <c r="E36" s="50">
        <v>1</v>
      </c>
      <c r="F36" s="37"/>
      <c r="G36" s="12"/>
    </row>
    <row r="37" spans="1:7" ht="12.75">
      <c r="A37" s="28" t="str">
        <f>+A15</f>
        <v>Vincristina</v>
      </c>
      <c r="B37" s="10" t="str">
        <f>+B15</f>
        <v>Amp</v>
      </c>
      <c r="C37" s="10">
        <f>+C15</f>
        <v>1</v>
      </c>
      <c r="D37" s="10" t="str">
        <f>+D15</f>
        <v>mg</v>
      </c>
      <c r="E37" s="50">
        <f>+G27</f>
        <v>2</v>
      </c>
      <c r="F37" s="37"/>
      <c r="G37" s="12"/>
    </row>
    <row r="38" spans="1:7" ht="12.75">
      <c r="A38" s="48" t="str">
        <f>+A16</f>
        <v>Melfalán</v>
      </c>
      <c r="B38" s="49" t="str">
        <f>+B16</f>
        <v>Tab</v>
      </c>
      <c r="C38" s="49">
        <f>+C16</f>
        <v>2</v>
      </c>
      <c r="D38" s="49" t="str">
        <f>+D16</f>
        <v>mg</v>
      </c>
      <c r="E38" s="50">
        <f>+G28</f>
        <v>56</v>
      </c>
      <c r="F38" s="37"/>
      <c r="G38" s="12"/>
    </row>
    <row r="39" spans="1:7" ht="12.75">
      <c r="A39" s="28" t="str">
        <f>+$A$17</f>
        <v>Ciclofosfamida</v>
      </c>
      <c r="B39" s="10" t="str">
        <f>+B17</f>
        <v>Amp</v>
      </c>
      <c r="C39" s="10">
        <f>+C17</f>
        <v>1000</v>
      </c>
      <c r="D39" s="10" t="str">
        <f>+D17</f>
        <v>mg</v>
      </c>
      <c r="E39" s="50">
        <f>+G29</f>
        <v>1</v>
      </c>
      <c r="F39" s="12"/>
      <c r="G39" s="12"/>
    </row>
    <row r="40" spans="1:9" ht="13.5" thickBot="1">
      <c r="A40" s="35" t="str">
        <f>+A18</f>
        <v>Prednisona</v>
      </c>
      <c r="B40" s="31" t="str">
        <f>+B18</f>
        <v>Tab</v>
      </c>
      <c r="C40" s="31">
        <f>+C18</f>
        <v>5</v>
      </c>
      <c r="D40" s="31" t="s">
        <v>11</v>
      </c>
      <c r="E40" s="60">
        <f>+G30</f>
        <v>84</v>
      </c>
      <c r="F40" s="12"/>
      <c r="G40" s="12"/>
      <c r="H40" s="12"/>
      <c r="I40" s="12"/>
    </row>
    <row r="41" spans="8:9" ht="13.5" thickTop="1">
      <c r="H41" s="12"/>
      <c r="I41" s="12"/>
    </row>
    <row r="42" spans="1:9" ht="12.75">
      <c r="A42" s="73" t="s">
        <v>54</v>
      </c>
      <c r="B42" s="1"/>
      <c r="C42" s="1"/>
      <c r="D42" s="1"/>
      <c r="E42" s="1"/>
      <c r="H42" s="12"/>
      <c r="I42" s="12"/>
    </row>
    <row r="43" spans="1:9" ht="12.75">
      <c r="A43" s="1" t="s">
        <v>23</v>
      </c>
      <c r="H43" s="12"/>
      <c r="I43" s="12"/>
    </row>
    <row r="44" spans="1:9" ht="12.75">
      <c r="A44" s="14" t="s">
        <v>60</v>
      </c>
      <c r="H44" s="12"/>
      <c r="I44" s="12"/>
    </row>
    <row r="45" spans="1:9" ht="12.75">
      <c r="A45" s="14" t="s">
        <v>61</v>
      </c>
      <c r="H45" s="12"/>
      <c r="I45" s="12"/>
    </row>
    <row r="46" spans="1:9" ht="12.75">
      <c r="A46" s="13" t="s">
        <v>21</v>
      </c>
      <c r="B46" s="13" t="s">
        <v>22</v>
      </c>
      <c r="C46" s="13"/>
      <c r="D46" s="13"/>
      <c r="E46" s="13"/>
      <c r="F46" s="13"/>
      <c r="H46" s="12"/>
      <c r="I46" s="12"/>
    </row>
    <row r="47" spans="1:9" ht="12.75">
      <c r="A47" s="13"/>
      <c r="B47" s="13"/>
      <c r="C47" s="13"/>
      <c r="D47" s="13"/>
      <c r="E47" s="13"/>
      <c r="F47" s="13"/>
      <c r="H47" s="12"/>
      <c r="I47" s="12"/>
    </row>
    <row r="48" spans="1:9" ht="12.75">
      <c r="A48" t="s">
        <v>19</v>
      </c>
      <c r="H48" s="12"/>
      <c r="I48" s="12"/>
    </row>
    <row r="49" spans="8:9" ht="12.75">
      <c r="H49" s="12"/>
      <c r="I49" s="12"/>
    </row>
    <row r="50" spans="8:9" ht="12.75">
      <c r="H50" s="12"/>
      <c r="I50" s="12"/>
    </row>
  </sheetData>
  <hyperlinks>
    <hyperlink ref="D2" r:id="rId1" display="www.mauriciolema.com"/>
    <hyperlink ref="A42" location="VMCP_Prot_Admin!A1" display="Ver protocolo de administración en hoja adjunta _ VBMCP_Prot_ Admin"/>
  </hyperlinks>
  <printOptions/>
  <pageMargins left="0.75" right="0.75" top="1" bottom="1" header="0" footer="0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">
      <selection activeCell="A1" sqref="A1"/>
    </sheetView>
  </sheetViews>
  <sheetFormatPr defaultColWidth="11.421875" defaultRowHeight="12.75"/>
  <cols>
    <col min="1" max="1" width="13.7109375" style="0" customWidth="1"/>
    <col min="2" max="2" width="9.00390625" style="0" customWidth="1"/>
    <col min="3" max="3" width="10.28125" style="0" customWidth="1"/>
  </cols>
  <sheetData>
    <row r="1" spans="1:7" ht="15.75">
      <c r="A1" s="38"/>
      <c r="B1" s="38"/>
      <c r="C1" s="39"/>
      <c r="D1" s="40" t="s">
        <v>27</v>
      </c>
      <c r="E1" s="38"/>
      <c r="F1" s="38"/>
      <c r="G1" s="38"/>
    </row>
    <row r="2" spans="1:7" ht="12.75">
      <c r="A2" s="41"/>
      <c r="B2" s="41"/>
      <c r="C2" s="41"/>
      <c r="D2" s="42" t="s">
        <v>28</v>
      </c>
      <c r="E2" s="41"/>
      <c r="F2" s="41"/>
      <c r="G2" s="41"/>
    </row>
    <row r="3" spans="1:7" ht="12.75">
      <c r="A3" s="45" t="s">
        <v>31</v>
      </c>
      <c r="B3" s="45" t="s">
        <v>30</v>
      </c>
      <c r="C3" s="43"/>
      <c r="D3" s="43"/>
      <c r="E3" s="43"/>
      <c r="F3" s="43"/>
      <c r="G3" s="44" t="s">
        <v>29</v>
      </c>
    </row>
    <row r="4" ht="12.75">
      <c r="A4" s="1" t="s">
        <v>25</v>
      </c>
    </row>
    <row r="5" spans="1:3" ht="12.75">
      <c r="A5" t="s">
        <v>0</v>
      </c>
      <c r="C5" s="1" t="s">
        <v>57</v>
      </c>
    </row>
    <row r="6" spans="1:3" ht="12.75">
      <c r="A6" t="s">
        <v>1</v>
      </c>
      <c r="C6" t="s">
        <v>58</v>
      </c>
    </row>
    <row r="7" spans="1:3" ht="12.75">
      <c r="A7" t="s">
        <v>2</v>
      </c>
      <c r="C7" s="36" t="s">
        <v>62</v>
      </c>
    </row>
    <row r="8" ht="13.5">
      <c r="C8" s="47"/>
    </row>
    <row r="9" ht="13.5">
      <c r="C9" s="47"/>
    </row>
    <row r="10" ht="12.75">
      <c r="C10" s="36"/>
    </row>
    <row r="11" spans="1:3" ht="12.75">
      <c r="A11" t="s">
        <v>24</v>
      </c>
      <c r="C11" s="36" t="s">
        <v>37</v>
      </c>
    </row>
    <row r="12" ht="13.5" thickBot="1"/>
    <row r="13" spans="1:7" ht="14.25" thickBot="1" thickTop="1">
      <c r="A13" s="70" t="s">
        <v>55</v>
      </c>
      <c r="B13" s="71"/>
      <c r="C13" s="71"/>
      <c r="D13" s="71"/>
      <c r="E13" s="71"/>
      <c r="F13" s="71"/>
      <c r="G13" s="72"/>
    </row>
    <row r="14" spans="1:7" ht="13.5" thickTop="1">
      <c r="A14" s="25" t="s">
        <v>4</v>
      </c>
      <c r="B14" s="52" t="s">
        <v>26</v>
      </c>
      <c r="C14" s="54" t="s">
        <v>13</v>
      </c>
      <c r="D14" s="52" t="s">
        <v>32</v>
      </c>
      <c r="E14" s="34" t="s">
        <v>33</v>
      </c>
      <c r="F14" s="26"/>
      <c r="G14" s="27"/>
    </row>
    <row r="15" spans="1:7" ht="12.75">
      <c r="A15" s="69" t="str">
        <f>+VMCP!A35</f>
        <v>Dexametasona</v>
      </c>
      <c r="B15" s="65">
        <v>20</v>
      </c>
      <c r="C15" s="65" t="str">
        <f>+VMCP!D35</f>
        <v>mg</v>
      </c>
      <c r="D15" s="62" t="s">
        <v>34</v>
      </c>
      <c r="E15" s="56" t="s">
        <v>51</v>
      </c>
      <c r="F15" s="64"/>
      <c r="G15" s="29"/>
    </row>
    <row r="16" spans="1:7" ht="12.75">
      <c r="A16" s="69" t="str">
        <f>+VMCP!A36</f>
        <v>Ondansetrón</v>
      </c>
      <c r="B16" s="65">
        <v>8</v>
      </c>
      <c r="C16" s="65" t="str">
        <f>+VMCP!D36</f>
        <v>mg</v>
      </c>
      <c r="D16" s="62" t="s">
        <v>34</v>
      </c>
      <c r="E16" s="56" t="s">
        <v>51</v>
      </c>
      <c r="F16" s="64"/>
      <c r="G16" s="29"/>
    </row>
    <row r="17" spans="1:7" ht="12.75">
      <c r="A17" s="69" t="str">
        <f>+VMCP!A37</f>
        <v>Vincristina</v>
      </c>
      <c r="B17" s="65">
        <f>+VMCP!D27</f>
        <v>1.7999999999999998</v>
      </c>
      <c r="C17" s="65" t="str">
        <f>+VMCP!D37</f>
        <v>mg</v>
      </c>
      <c r="D17" s="62" t="s">
        <v>34</v>
      </c>
      <c r="E17" s="56" t="s">
        <v>52</v>
      </c>
      <c r="F17" s="64"/>
      <c r="G17" s="29"/>
    </row>
    <row r="18" spans="1:7" ht="12.75">
      <c r="A18" s="69" t="str">
        <f>+VMCP!$A$17</f>
        <v>Ciclofosfamida</v>
      </c>
      <c r="B18" s="67">
        <f>+VMCP!D29</f>
        <v>900</v>
      </c>
      <c r="C18" s="65" t="str">
        <f>+VMCP!D39</f>
        <v>mg</v>
      </c>
      <c r="D18" s="51" t="s">
        <v>34</v>
      </c>
      <c r="E18" s="68" t="s">
        <v>53</v>
      </c>
      <c r="F18" s="11"/>
      <c r="G18" s="29"/>
    </row>
    <row r="19" spans="1:7" ht="12.75">
      <c r="A19" s="69" t="str">
        <f>+VMCP!A38</f>
        <v>Melfalán</v>
      </c>
      <c r="B19" s="67">
        <f>+VMCP!E28</f>
        <v>7.5</v>
      </c>
      <c r="C19" s="65" t="str">
        <f>+VMCP!D38</f>
        <v>mg</v>
      </c>
      <c r="D19" s="51">
        <f>+VMCP!F28</f>
        <v>8</v>
      </c>
      <c r="E19" s="68" t="s">
        <v>50</v>
      </c>
      <c r="F19" s="11"/>
      <c r="G19" s="29"/>
    </row>
    <row r="20" spans="1:7" ht="12.75">
      <c r="A20" s="69" t="str">
        <f>+VMCP!A18</f>
        <v>Prednisona</v>
      </c>
      <c r="B20" s="66">
        <f>+VMCP!D30</f>
        <v>60</v>
      </c>
      <c r="C20" s="65" t="str">
        <f>+VMCP!D40</f>
        <v>mg</v>
      </c>
      <c r="D20" s="51">
        <f>+VMCP!F30</f>
        <v>12</v>
      </c>
      <c r="E20" s="68" t="s">
        <v>50</v>
      </c>
      <c r="F20" s="11"/>
      <c r="G20" s="29"/>
    </row>
    <row r="21" spans="1:7" ht="13.5" thickBot="1">
      <c r="A21" s="53" t="s">
        <v>56</v>
      </c>
      <c r="B21" s="30"/>
      <c r="C21" s="31"/>
      <c r="D21" s="30"/>
      <c r="E21" s="32"/>
      <c r="F21" s="32"/>
      <c r="G21" s="33"/>
    </row>
    <row r="22" ht="13.5" thickTop="1">
      <c r="A22" s="1" t="s">
        <v>23</v>
      </c>
    </row>
    <row r="23" ht="12.75">
      <c r="A23" s="14" t="s">
        <v>60</v>
      </c>
    </row>
    <row r="24" ht="12.75">
      <c r="A24" s="14" t="s">
        <v>61</v>
      </c>
    </row>
    <row r="25" spans="1:6" ht="12.75">
      <c r="A25" s="13" t="s">
        <v>21</v>
      </c>
      <c r="B25" s="13" t="s">
        <v>22</v>
      </c>
      <c r="C25" s="13"/>
      <c r="D25" s="13"/>
      <c r="E25" s="13"/>
      <c r="F25" s="13"/>
    </row>
    <row r="26" spans="1:6" ht="12.75">
      <c r="A26" s="13"/>
      <c r="B26" s="13"/>
      <c r="C26" s="13"/>
      <c r="D26" s="13"/>
      <c r="E26" s="13"/>
      <c r="F26" s="13"/>
    </row>
    <row r="27" ht="12.75">
      <c r="A27" t="s">
        <v>19</v>
      </c>
    </row>
  </sheetData>
  <hyperlinks>
    <hyperlink ref="D2" r:id="rId1" display="www.mauriciolema.com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2005-05-09T14:12:03Z</cp:lastPrinted>
  <dcterms:created xsi:type="dcterms:W3CDTF">2004-10-16T15:27:29Z</dcterms:created>
  <dcterms:modified xsi:type="dcterms:W3CDTF">2005-05-09T14:38:03Z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