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240" windowHeight="8280" activeTab="0"/>
  </bookViews>
  <sheets>
    <sheet name="VAD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<sst xmlns="http://schemas.openxmlformats.org/spreadsheetml/2006/main" count="84" uniqueCount="67">
  <si>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>Esquema:</t>
  </si>
  <si>
    <t>Descripción</t>
  </si>
  <si>
    <t>Referencia</t>
  </si>
  <si>
    <t>Presentaciones</t>
  </si>
  <si>
    <t>Medicamento</t>
  </si>
  <si>
    <t>Presentación</t>
  </si>
  <si>
    <t>Superficie corporal (m2)</t>
  </si>
  <si>
    <t>Intensidad de dosis (%)</t>
  </si>
  <si>
    <t>mg/m2</t>
  </si>
  <si>
    <t>Dosis 100%</t>
  </si>
  <si>
    <t>Dosis Calculada</t>
  </si>
  <si>
    <t>Solicitud de Medicamentos</t>
  </si>
  <si>
    <t>mg</t>
  </si>
  <si>
    <t>Cantidad</t>
  </si>
  <si>
    <t>Unidades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</si>
  <si>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</si>
  <si>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</si>
  <si>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</si>
  <si>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</si>
  <si>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</si>
  <si>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</si>
  <si>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</si>
  <si>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</si>
  <si>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</si>
  <si>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</si>
  <si>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</si>
  <si>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</si>
  <si>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</si>
  <si>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Mauricio Lema Medina MD</t>
  </si>
  <si>
    <t>www.mauriciolema.com</t>
  </si>
  <si>
    <t>MM</t>
  </si>
  <si>
    <t>C900</t>
  </si>
  <si>
    <t>ICD 10:</t>
  </si>
  <si>
    <t>Tab</t>
  </si>
  <si>
    <t>Indicaciones</t>
  </si>
  <si>
    <t>*</t>
  </si>
  <si>
    <t>Dexametasona</t>
  </si>
  <si>
    <t>Tratamiento inicial de mieloma múltiple</t>
  </si>
  <si>
    <t>vía oral los días 1, 2, 3, 4, 9, 10, 11, 12, 17, 18, 19 y 20</t>
  </si>
  <si>
    <t>VAD</t>
  </si>
  <si>
    <t>Vincristina + Doxorrubicina en infusión continua + Dexametasona</t>
  </si>
  <si>
    <t>Vincristina</t>
  </si>
  <si>
    <t>Doxorrubicina</t>
  </si>
  <si>
    <t>Amp</t>
  </si>
  <si>
    <t>No. Unidades</t>
  </si>
  <si>
    <t>#Tab-Amp/día</t>
  </si>
  <si>
    <t>#Tab-Amp/ciclo</t>
  </si>
  <si>
    <t>#Tab-Amp/Ciclo</t>
  </si>
  <si>
    <t>Ondansetrón</t>
  </si>
  <si>
    <t>Se repite el ciclo cada 35 días</t>
  </si>
  <si>
    <t>Protocolo</t>
  </si>
  <si>
    <t>Intravenoso antes de quimioterapia días 1-4</t>
  </si>
  <si>
    <t xml:space="preserve">Disolver en SSN 500 cc en infusión continua de 24 </t>
  </si>
  <si>
    <t>horas cada día, días 1-4 (por catheter venoso central)</t>
  </si>
  <si>
    <t>periférica cuando se administra la infusión continua.</t>
  </si>
  <si>
    <t>Vincristina: 0.6 mg/m2/día en infusión continua, días 1-4, Doxorrubicina 9 mg/m2/día en infusión</t>
  </si>
  <si>
    <t>continua, días 1-4. Dexametasona 40 mg vía oral días 1-4, 9-12, 17-20. Se repite el ciclo cada 35 días.</t>
  </si>
  <si>
    <t>* En ciclos subsecuentes se puede omitir la dexametasona en los días 17-20 y repetir el ciclo cada 28 días</t>
  </si>
  <si>
    <t>Se recomienda profilaxis con trimetoprim + sulfametoxazol.</t>
  </si>
  <si>
    <t>Trimetoprim-Sulfa</t>
  </si>
  <si>
    <t>160/800</t>
  </si>
  <si>
    <t>1 tableta cada 12 horas los lunes, miércoles y viernes</t>
  </si>
  <si>
    <t>Alexanian R, Barlogie B, Tucker S. Am J Hematol 1990;33:86-9</t>
  </si>
  <si>
    <t>Cálculo de dosis por infusión (Número de ampollas y tabletas cuando aplica)</t>
  </si>
  <si>
    <t>Proteger bolsa de la luz durante la infusión.</t>
  </si>
  <si>
    <t>Mezclar en las mismas bolsas junto con la vincristina.</t>
  </si>
  <si>
    <t>NOTA: Tanto la vincristina como la doxorrubicina son VESICANTES y no se deben administrar por vena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</si>
</sst>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  <font>
      <sz val="8"/>
      <name val="Arial Narrow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6" xfId="0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0" xfId="0" applyFill="1" applyAlignment="1">
      <alignment/>
    </xf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8" fillId="5" borderId="0" xfId="15" applyFont="1" applyFill="1" applyAlignment="1">
      <alignment horizontal="center"/>
    </xf>
    <xf numFmtId="0" fontId="0" fillId="6" borderId="0" xfId="0" applyFill="1" applyAlignment="1">
      <alignment/>
    </xf>
    <xf numFmtId="0" fontId="9" fillId="6" borderId="0" xfId="0" applyFont="1" applyFill="1" applyAlignment="1">
      <alignment horizontal="right"/>
    </xf>
    <xf numFmtId="0" fontId="9" fillId="6" borderId="0" xfId="0" applyFont="1" applyFill="1" applyAlignment="1">
      <alignment/>
    </xf>
    <xf numFmtId="0" fontId="10" fillId="0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3" borderId="9" xfId="0" applyFill="1" applyBorder="1" applyAlignment="1">
      <alignment/>
    </xf>
    <xf numFmtId="164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6" xfId="0" applyFill="1" applyBorder="1" applyAlignment="1">
      <alignment/>
    </xf>
    <xf numFmtId="164" fontId="0" fillId="3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11" fillId="2" borderId="12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C18" sqref="C18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.75">
      <c r="A1" s="43"/>
      <c r="B1" s="43"/>
      <c r="C1" s="44"/>
      <c r="D1" s="45" t="s">
        <v>28</v>
      </c>
      <c r="E1" s="43"/>
      <c r="F1" s="43"/>
      <c r="G1" s="43"/>
    </row>
    <row r="2" spans="1:7" ht="12.75">
      <c r="A2" s="46"/>
      <c r="B2" s="46"/>
      <c r="C2" s="46"/>
      <c r="D2" s="47" t="s">
        <v>29</v>
      </c>
      <c r="E2" s="46"/>
      <c r="F2" s="46"/>
      <c r="G2" s="46"/>
    </row>
    <row r="3" spans="1:7" ht="12.75">
      <c r="A3" s="50" t="s">
        <v>32</v>
      </c>
      <c r="B3" s="50" t="s">
        <v>31</v>
      </c>
      <c r="C3" s="48"/>
      <c r="D3" s="48"/>
      <c r="E3" s="48"/>
      <c r="F3" s="48"/>
      <c r="G3" s="49" t="s">
        <v>30</v>
      </c>
    </row>
    <row r="4" ht="12.75">
      <c r="A4" s="1" t="s">
        <v>26</v>
      </c>
    </row>
    <row r="5" spans="1:3" ht="12.75">
      <c r="A5" t="s">
        <v>0</v>
      </c>
      <c r="C5" s="1" t="s">
        <v>39</v>
      </c>
    </row>
    <row r="6" spans="1:3" ht="12.75">
      <c r="A6" t="s">
        <v>1</v>
      </c>
      <c r="C6" t="s">
        <v>40</v>
      </c>
    </row>
    <row r="7" spans="1:3" ht="12.75">
      <c r="A7" t="s">
        <v>2</v>
      </c>
      <c r="C7" s="36" t="s">
        <v>62</v>
      </c>
    </row>
    <row r="8" spans="1:3" ht="12.75">
      <c r="A8" t="s">
        <v>25</v>
      </c>
      <c r="C8" s="36" t="s">
        <v>37</v>
      </c>
    </row>
    <row r="9" ht="13.5">
      <c r="C9" s="51"/>
    </row>
    <row r="10" ht="12.75">
      <c r="A10" t="s">
        <v>3</v>
      </c>
    </row>
    <row r="11" spans="1:4" ht="12.75">
      <c r="A11" t="s">
        <v>4</v>
      </c>
      <c r="B11" s="3" t="s">
        <v>5</v>
      </c>
      <c r="C11" s="3" t="s">
        <v>13</v>
      </c>
      <c r="D11" s="3" t="s">
        <v>14</v>
      </c>
    </row>
    <row r="12" spans="1:4" ht="12.75">
      <c r="A12" t="s">
        <v>41</v>
      </c>
      <c r="B12" s="3" t="s">
        <v>43</v>
      </c>
      <c r="C12" s="7">
        <v>1</v>
      </c>
      <c r="D12" s="3" t="s">
        <v>12</v>
      </c>
    </row>
    <row r="13" spans="1:4" ht="12.75">
      <c r="A13" t="s">
        <v>42</v>
      </c>
      <c r="B13" s="3" t="s">
        <v>43</v>
      </c>
      <c r="C13" s="7">
        <v>10</v>
      </c>
      <c r="D13" s="3" t="s">
        <v>12</v>
      </c>
    </row>
    <row r="14" spans="1:4" ht="12.75">
      <c r="A14" s="2" t="s">
        <v>36</v>
      </c>
      <c r="B14" s="9" t="s">
        <v>33</v>
      </c>
      <c r="C14" s="7">
        <v>0.75</v>
      </c>
      <c r="D14" s="3" t="s">
        <v>12</v>
      </c>
    </row>
    <row r="15" spans="1:3" ht="12.75">
      <c r="A15" s="2"/>
      <c r="B15" s="2"/>
      <c r="C15" s="1"/>
    </row>
    <row r="16" spans="1:5" ht="12.75">
      <c r="A16" s="20" t="s">
        <v>15</v>
      </c>
      <c r="B16" s="21"/>
      <c r="C16" s="16">
        <v>160</v>
      </c>
      <c r="E16" s="5" t="s">
        <v>17</v>
      </c>
    </row>
    <row r="17" spans="1:5" ht="12.75">
      <c r="A17" s="22" t="s">
        <v>16</v>
      </c>
      <c r="B17" s="23"/>
      <c r="C17" s="17">
        <v>60</v>
      </c>
      <c r="E17" s="6" t="s">
        <v>18</v>
      </c>
    </row>
    <row r="18" spans="1:5" ht="12.75">
      <c r="A18" s="22" t="s">
        <v>6</v>
      </c>
      <c r="B18" s="23"/>
      <c r="C18" s="18">
        <f>0.20274*POWER(C16/100,0.725)*POWER(C17,0.425)</f>
        <v>1.6242045059487753</v>
      </c>
      <c r="E18" s="5" t="s">
        <v>21</v>
      </c>
    </row>
    <row r="19" spans="1:5" ht="12.75">
      <c r="A19" s="24" t="s">
        <v>7</v>
      </c>
      <c r="B19" s="25"/>
      <c r="C19" s="19">
        <v>100</v>
      </c>
      <c r="E19" s="5" t="s">
        <v>19</v>
      </c>
    </row>
    <row r="20" ht="12.75">
      <c r="A20" s="1" t="s">
        <v>63</v>
      </c>
    </row>
    <row r="21" spans="1:7" ht="12.75">
      <c r="A21" t="s">
        <v>4</v>
      </c>
      <c r="B21" s="3" t="s">
        <v>8</v>
      </c>
      <c r="C21" s="3" t="s">
        <v>9</v>
      </c>
      <c r="D21" s="11" t="s">
        <v>10</v>
      </c>
      <c r="E21" s="3" t="s">
        <v>44</v>
      </c>
      <c r="F21" s="11" t="s">
        <v>45</v>
      </c>
      <c r="G21" s="37" t="s">
        <v>46</v>
      </c>
    </row>
    <row r="22" spans="1:7" ht="12.75">
      <c r="A22" t="str">
        <f>+A12</f>
        <v>Vincristina</v>
      </c>
      <c r="B22" s="7">
        <v>0.4</v>
      </c>
      <c r="C22" s="42">
        <f>+B22*C18</f>
        <v>0.6496818023795101</v>
      </c>
      <c r="D22" s="42">
        <f>+C22*$C$19/100</f>
        <v>0.6496818023795101</v>
      </c>
      <c r="E22" s="8">
        <f>+D22/C12</f>
        <v>0.6496818023795101</v>
      </c>
      <c r="F22" s="4">
        <f>IF(INT(E22)=E22,E22,INT(E22)+1)</f>
        <v>1</v>
      </c>
      <c r="G22" s="3">
        <f>+F22*4</f>
        <v>4</v>
      </c>
    </row>
    <row r="23" spans="1:7" ht="12.75">
      <c r="A23" t="str">
        <f>+A13</f>
        <v>Doxorrubicina</v>
      </c>
      <c r="B23" s="7">
        <v>9</v>
      </c>
      <c r="C23" s="42">
        <f>+B23*C18</f>
        <v>14.617840553538977</v>
      </c>
      <c r="D23" s="42">
        <f>+C23*$C$19/100</f>
        <v>14.617840553538976</v>
      </c>
      <c r="E23" s="8">
        <f>+D23/C13</f>
        <v>1.4617840553538977</v>
      </c>
      <c r="F23" s="4">
        <f>IF(INT(E23)=E23,E23,INT(E23)+1)</f>
        <v>2</v>
      </c>
      <c r="G23" s="3">
        <f>+F23*4</f>
        <v>8</v>
      </c>
    </row>
    <row r="24" spans="1:7" ht="12.75">
      <c r="A24" t="str">
        <f>+$A$14</f>
        <v>Dexametasona</v>
      </c>
      <c r="B24" s="7" t="s">
        <v>35</v>
      </c>
      <c r="C24" s="57">
        <v>40</v>
      </c>
      <c r="D24" s="42">
        <f>+C24*$C$19/100</f>
        <v>40</v>
      </c>
      <c r="E24" s="8">
        <f>+D24/C14</f>
        <v>53.333333333333336</v>
      </c>
      <c r="F24" s="4">
        <f>IF(INT(E24)=E24,E24,INT(E24)+1)</f>
        <v>54</v>
      </c>
      <c r="G24" s="3">
        <f>+F24*12</f>
        <v>648</v>
      </c>
    </row>
    <row r="25" ht="13.5" thickBot="1"/>
    <row r="26" spans="1:7" ht="13.5" thickTop="1">
      <c r="A26" s="26" t="s">
        <v>11</v>
      </c>
      <c r="B26" s="34"/>
      <c r="C26" s="27"/>
      <c r="D26" s="27"/>
      <c r="E26" s="28"/>
      <c r="F26" s="13"/>
      <c r="G26" s="13"/>
    </row>
    <row r="27" spans="1:7" ht="12.75">
      <c r="A27" s="29" t="s">
        <v>4</v>
      </c>
      <c r="B27" s="10" t="s">
        <v>5</v>
      </c>
      <c r="C27" s="10" t="s">
        <v>13</v>
      </c>
      <c r="D27" s="10" t="s">
        <v>14</v>
      </c>
      <c r="E27" s="39" t="s">
        <v>47</v>
      </c>
      <c r="F27" s="38"/>
      <c r="G27" s="13"/>
    </row>
    <row r="28" spans="1:7" ht="12.75">
      <c r="A28" s="52" t="s">
        <v>48</v>
      </c>
      <c r="B28" s="53" t="s">
        <v>43</v>
      </c>
      <c r="C28" s="53">
        <v>8</v>
      </c>
      <c r="D28" s="53" t="s">
        <v>12</v>
      </c>
      <c r="E28" s="54">
        <v>4</v>
      </c>
      <c r="F28" s="38"/>
      <c r="G28" s="13"/>
    </row>
    <row r="29" spans="1:7" ht="12.75">
      <c r="A29" s="52" t="str">
        <f aca="true" t="shared" si="0" ref="A29:D30">+A12</f>
        <v>Vincristina</v>
      </c>
      <c r="B29" s="53" t="str">
        <f t="shared" si="0"/>
        <v>Amp</v>
      </c>
      <c r="C29" s="53">
        <f t="shared" si="0"/>
        <v>1</v>
      </c>
      <c r="D29" s="53" t="str">
        <f t="shared" si="0"/>
        <v>mg</v>
      </c>
      <c r="E29" s="54">
        <f>+G22</f>
        <v>4</v>
      </c>
      <c r="F29" s="38"/>
      <c r="G29" s="13"/>
    </row>
    <row r="30" spans="1:7" ht="12.75">
      <c r="A30" s="52" t="str">
        <f t="shared" si="0"/>
        <v>Doxorrubicina</v>
      </c>
      <c r="B30" s="53" t="str">
        <f t="shared" si="0"/>
        <v>Amp</v>
      </c>
      <c r="C30" s="53">
        <f t="shared" si="0"/>
        <v>10</v>
      </c>
      <c r="D30" s="53" t="str">
        <f t="shared" si="0"/>
        <v>mg</v>
      </c>
      <c r="E30" s="54">
        <f>+G23</f>
        <v>8</v>
      </c>
      <c r="F30" s="38"/>
      <c r="G30" s="13"/>
    </row>
    <row r="31" spans="1:7" ht="12.75">
      <c r="A31" s="29" t="str">
        <f>+$A$14</f>
        <v>Dexametasona</v>
      </c>
      <c r="B31" s="10" t="str">
        <f>+B14</f>
        <v>Tab</v>
      </c>
      <c r="C31" s="10">
        <f>+C14</f>
        <v>0.75</v>
      </c>
      <c r="D31" s="10" t="str">
        <f>+D14</f>
        <v>mg</v>
      </c>
      <c r="E31" s="40">
        <f>+G24</f>
        <v>648</v>
      </c>
      <c r="F31" s="13"/>
      <c r="G31" s="13"/>
    </row>
    <row r="32" spans="1:7" ht="13.5" thickBot="1">
      <c r="A32" s="35" t="s">
        <v>59</v>
      </c>
      <c r="B32" s="31" t="s">
        <v>33</v>
      </c>
      <c r="C32" s="31" t="s">
        <v>60</v>
      </c>
      <c r="D32" s="31" t="s">
        <v>12</v>
      </c>
      <c r="E32" s="41">
        <v>24</v>
      </c>
      <c r="F32" s="13"/>
      <c r="G32" s="13"/>
    </row>
    <row r="33" spans="8:9" ht="14.25" thickBot="1" thickTop="1">
      <c r="H33" s="13"/>
      <c r="I33" s="13"/>
    </row>
    <row r="34" spans="1:9" ht="13.5" thickTop="1">
      <c r="A34" s="26" t="s">
        <v>50</v>
      </c>
      <c r="B34" s="55" t="s">
        <v>27</v>
      </c>
      <c r="C34" s="56" t="s">
        <v>14</v>
      </c>
      <c r="D34" s="55" t="s">
        <v>33</v>
      </c>
      <c r="E34" s="34" t="s">
        <v>34</v>
      </c>
      <c r="F34" s="27"/>
      <c r="G34" s="28"/>
      <c r="H34" s="13"/>
      <c r="I34" s="13"/>
    </row>
    <row r="35" spans="1:9" ht="12.75">
      <c r="A35" s="76" t="str">
        <f>+A32</f>
        <v>Trimetoprim-Sulfa</v>
      </c>
      <c r="B35" s="62" t="str">
        <f>+C32</f>
        <v>160/800</v>
      </c>
      <c r="C35" s="62" t="str">
        <f>+D32</f>
        <v>mg</v>
      </c>
      <c r="D35" s="62">
        <v>1</v>
      </c>
      <c r="E35" s="65" t="s">
        <v>61</v>
      </c>
      <c r="F35" s="61"/>
      <c r="G35" s="30"/>
      <c r="H35" s="13"/>
      <c r="I35" s="13"/>
    </row>
    <row r="36" spans="1:9" ht="12.75">
      <c r="A36" s="59" t="str">
        <f>+A28</f>
        <v>Ondansetrón</v>
      </c>
      <c r="B36" s="62">
        <f>+C28</f>
        <v>8</v>
      </c>
      <c r="C36" s="62" t="str">
        <f>+D28</f>
        <v>mg</v>
      </c>
      <c r="D36" s="60" t="s">
        <v>35</v>
      </c>
      <c r="E36" s="65" t="s">
        <v>51</v>
      </c>
      <c r="F36" s="61"/>
      <c r="G36" s="30"/>
      <c r="H36" s="13"/>
      <c r="I36" s="13"/>
    </row>
    <row r="37" spans="1:9" ht="12.75">
      <c r="A37" s="59" t="str">
        <f>+A29</f>
        <v>Vincristina</v>
      </c>
      <c r="B37" s="63">
        <f>+D22</f>
        <v>0.6496818023795101</v>
      </c>
      <c r="C37" s="62" t="str">
        <f>+D12</f>
        <v>mg</v>
      </c>
      <c r="D37" s="60" t="s">
        <v>35</v>
      </c>
      <c r="E37" s="65" t="s">
        <v>52</v>
      </c>
      <c r="F37" s="61"/>
      <c r="G37" s="30"/>
      <c r="H37" s="13"/>
      <c r="I37" s="13"/>
    </row>
    <row r="38" spans="1:9" ht="12.75">
      <c r="A38" s="59"/>
      <c r="B38" s="63"/>
      <c r="C38" s="62"/>
      <c r="D38" s="60"/>
      <c r="E38" s="65" t="s">
        <v>53</v>
      </c>
      <c r="F38" s="61"/>
      <c r="G38" s="30"/>
      <c r="H38" s="13"/>
      <c r="I38" s="13"/>
    </row>
    <row r="39" spans="1:9" ht="12.75">
      <c r="A39" s="59" t="str">
        <f>+A13</f>
        <v>Doxorrubicina</v>
      </c>
      <c r="B39" s="64">
        <f>+D23</f>
        <v>14.617840553538976</v>
      </c>
      <c r="C39" s="62" t="str">
        <f>+D30</f>
        <v>mg</v>
      </c>
      <c r="D39" s="60" t="s">
        <v>35</v>
      </c>
      <c r="E39" s="65" t="s">
        <v>65</v>
      </c>
      <c r="F39" s="12"/>
      <c r="G39" s="30"/>
      <c r="H39" s="13"/>
      <c r="I39" s="13"/>
    </row>
    <row r="40" spans="1:9" ht="12.75">
      <c r="A40" s="59"/>
      <c r="B40" s="64"/>
      <c r="C40" s="62"/>
      <c r="D40" s="64"/>
      <c r="E40" s="65" t="s">
        <v>64</v>
      </c>
      <c r="F40" s="12"/>
      <c r="G40" s="30"/>
      <c r="H40" s="13"/>
      <c r="I40" s="13"/>
    </row>
    <row r="41" spans="1:9" ht="12.75">
      <c r="A41" s="59" t="str">
        <f>+$A$14</f>
        <v>Dexametasona</v>
      </c>
      <c r="B41" s="63">
        <f>+$D$24</f>
        <v>40</v>
      </c>
      <c r="C41" s="62" t="str">
        <f>+D31</f>
        <v>mg</v>
      </c>
      <c r="D41" s="64">
        <f>+F24</f>
        <v>54</v>
      </c>
      <c r="E41" s="12" t="s">
        <v>38</v>
      </c>
      <c r="F41" s="12"/>
      <c r="G41" s="30"/>
      <c r="H41" s="13"/>
      <c r="I41" s="13"/>
    </row>
    <row r="42" spans="1:9" ht="13.5" thickBot="1">
      <c r="A42" s="35"/>
      <c r="B42" s="58"/>
      <c r="C42" s="77"/>
      <c r="D42" s="31"/>
      <c r="E42" s="32" t="s">
        <v>49</v>
      </c>
      <c r="F42" s="32"/>
      <c r="G42" s="33"/>
      <c r="H42" s="13"/>
      <c r="I42" s="13"/>
    </row>
    <row r="43" spans="1:9" ht="13.5" thickTop="1">
      <c r="A43" s="66" t="s">
        <v>66</v>
      </c>
      <c r="B43" s="67"/>
      <c r="C43" s="68"/>
      <c r="D43" s="68"/>
      <c r="E43" s="69"/>
      <c r="F43" s="69"/>
      <c r="G43" s="70"/>
      <c r="H43" s="13"/>
      <c r="I43" s="13"/>
    </row>
    <row r="44" spans="1:9" ht="13.5" thickBot="1">
      <c r="A44" s="71" t="s">
        <v>54</v>
      </c>
      <c r="B44" s="72"/>
      <c r="C44" s="73"/>
      <c r="D44" s="73"/>
      <c r="E44" s="74"/>
      <c r="F44" s="74"/>
      <c r="G44" s="75"/>
      <c r="H44" s="13"/>
      <c r="I44" s="13"/>
    </row>
    <row r="45" ht="13.5" thickTop="1">
      <c r="A45" s="1" t="s">
        <v>24</v>
      </c>
    </row>
    <row r="46" ht="12.75">
      <c r="A46" s="15" t="s">
        <v>55</v>
      </c>
    </row>
    <row r="47" ht="12.75">
      <c r="A47" s="15" t="s">
        <v>56</v>
      </c>
    </row>
    <row r="48" ht="12.75">
      <c r="A48" s="15" t="s">
        <v>57</v>
      </c>
    </row>
    <row r="49" ht="12.75">
      <c r="A49" s="15" t="s">
        <v>58</v>
      </c>
    </row>
    <row r="50" spans="1:6" ht="12.75">
      <c r="A50" s="14" t="s">
        <v>22</v>
      </c>
      <c r="B50" s="14" t="s">
        <v>23</v>
      </c>
      <c r="C50" s="14"/>
      <c r="D50" s="14"/>
      <c r="E50" s="14"/>
      <c r="F50" s="14"/>
    </row>
    <row r="51" ht="12.75">
      <c r="A51" t="s">
        <v>20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2005-05-09T03:34:48Z</cp:lastPrinted>
  <dcterms:created xsi:type="dcterms:W3CDTF">2004-10-16T15:27:29Z</dcterms:created>
  <dcterms:modified xsi:type="dcterms:W3CDTF">2005-05-09T14:24:34Z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