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240" windowHeight="8280" activeTab="0"/>
  </bookViews>
  <sheets>
    <sheet name="MP+Talidomida" sheetId="1" r:id="rId1"/>
  </sheets>
  <definedNames/>
  <calcPr fullCalcOnLoad="1"/>
</workbook>
</file>

<file path=xl/sharedStrings.xml><?xml version="1.0" encoding="utf-8"?>
<sst xmlns="http://schemas.openxmlformats.org/spreadsheetml/2006/main" count="69" uniqueCount="55">
  <si>
    <t>Esquema:</t>
  </si>
  <si>
    <t>Descripción</t>
  </si>
  <si>
    <t>Referencia</t>
  </si>
  <si>
    <t>Presentaciones</t>
  </si>
  <si>
    <t>Medicamento</t>
  </si>
  <si>
    <t>Presentación</t>
  </si>
  <si>
    <t>Superficie corporal (m2)</t>
  </si>
  <si>
    <t>Intensidad de dosis (%)</t>
  </si>
  <si>
    <t>mg/m2</t>
  </si>
  <si>
    <t>Dosis 100%</t>
  </si>
  <si>
    <t>Dosis Calculada</t>
  </si>
  <si>
    <t>Solicitud de Medicamentos</t>
  </si>
  <si>
    <t>mg</t>
  </si>
  <si>
    <t>Cantidad</t>
  </si>
  <si>
    <t>Unidades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</si>
  <si>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</si>
  <si>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</si>
  <si>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</si>
  <si>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</si>
  <si>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</si>
  <si>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</si>
  <si>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 xml:space="preserve"> El programa calcula la superficie corporal </t>
  </si>
  <si>
    <t>BSA fórmula:</t>
  </si>
  <si>
    <t>0,20274*POTENCIA(C13/100;0,725)*POTENCIA(C14;0,425)</t>
  </si>
  <si>
    <t>Bases:</t>
  </si>
  <si>
    <t>Indicación</t>
  </si>
  <si>
    <t>NOMBRE PACIENTE (IDENTIFICACIÓN)</t>
  </si>
  <si>
    <t>Dosis</t>
  </si>
  <si>
    <t>Cálculo de dosis por infusión (Número de ampollas)</t>
  </si>
  <si>
    <t>Mauricio Lema Medina MD</t>
  </si>
  <si>
    <t>www.mauriciolema.com</t>
  </si>
  <si>
    <t>MM</t>
  </si>
  <si>
    <t>C900</t>
  </si>
  <si>
    <t>ICD 10:</t>
  </si>
  <si>
    <t>Tratamiento inicial de mieloma múltiple</t>
  </si>
  <si>
    <t>Talidomida</t>
  </si>
  <si>
    <t>Tab</t>
  </si>
  <si>
    <t>No. Tabletas</t>
  </si>
  <si>
    <t>#Tab/día</t>
  </si>
  <si>
    <t>#Tab/ciclo</t>
  </si>
  <si>
    <t>#Tab/Ciclo</t>
  </si>
  <si>
    <t>Indicaciones</t>
  </si>
  <si>
    <t>Melfalán</t>
  </si>
  <si>
    <t>*</t>
  </si>
  <si>
    <t>Prednisolona</t>
  </si>
  <si>
    <t>Vía oral todos los días (Día 1-28)</t>
  </si>
  <si>
    <t>Vía oral los días 1, 2, 3, 4, 5, 6 y 7</t>
  </si>
  <si>
    <t>Palumbo A, Bertola A, Musto P, et al.</t>
  </si>
  <si>
    <t>Oral melphalan, prednisone and thelidomide in newly diagnosed mueloma</t>
  </si>
  <si>
    <t>Blood 2003; 102:148a (Abstract)</t>
  </si>
  <si>
    <t>Melfalán + Prednisona + Talidomida</t>
  </si>
  <si>
    <t>MP + Talidomida</t>
  </si>
  <si>
    <t>Melfalán 4 mg/m2/día vía oral por 7 días, Prednisona 40 mg/m2/día vía oral por 7 días</t>
  </si>
  <si>
    <t>Talidomida 100 mg vía oral cada noche por 28 días. Se repite el ciclo cada 28 días.</t>
  </si>
  <si>
    <t>Se repite el ciclo cada 4 semanas (28 días)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</si>
</sst>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1" fontId="0" fillId="2" borderId="14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16" xfId="0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4" borderId="0" xfId="0" applyFill="1" applyAlignment="1">
      <alignment/>
    </xf>
    <xf numFmtId="0" fontId="6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0" fillId="5" borderId="0" xfId="0" applyFill="1" applyAlignment="1">
      <alignment/>
    </xf>
    <xf numFmtId="0" fontId="8" fillId="5" borderId="0" xfId="15" applyFont="1" applyFill="1" applyAlignment="1">
      <alignment horizontal="center"/>
    </xf>
    <xf numFmtId="0" fontId="0" fillId="6" borderId="0" xfId="0" applyFill="1" applyAlignment="1">
      <alignment/>
    </xf>
    <xf numFmtId="0" fontId="9" fillId="6" borderId="0" xfId="0" applyFont="1" applyFill="1" applyAlignment="1">
      <alignment horizontal="right"/>
    </xf>
    <xf numFmtId="0" fontId="9" fillId="6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12" fillId="2" borderId="1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43" sqref="A43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  <col min="6" max="6" width="11.8515625" style="0" customWidth="1"/>
    <col min="7" max="7" width="13.8515625" style="0" customWidth="1"/>
  </cols>
  <sheetData>
    <row r="1" spans="1:7" ht="15.75">
      <c r="A1" s="45"/>
      <c r="B1" s="45"/>
      <c r="C1" s="46"/>
      <c r="D1" s="47" t="s">
        <v>29</v>
      </c>
      <c r="E1" s="45"/>
      <c r="F1" s="45"/>
      <c r="G1" s="45"/>
    </row>
    <row r="2" spans="1:7" ht="12.75">
      <c r="A2" s="48"/>
      <c r="B2" s="48"/>
      <c r="C2" s="48"/>
      <c r="D2" s="49" t="s">
        <v>30</v>
      </c>
      <c r="E2" s="48"/>
      <c r="F2" s="48"/>
      <c r="G2" s="48"/>
    </row>
    <row r="3" spans="1:7" ht="12.75">
      <c r="A3" s="52" t="s">
        <v>33</v>
      </c>
      <c r="B3" s="52" t="s">
        <v>32</v>
      </c>
      <c r="C3" s="50"/>
      <c r="D3" s="50"/>
      <c r="E3" s="50"/>
      <c r="F3" s="50"/>
      <c r="G3" s="51" t="s">
        <v>31</v>
      </c>
    </row>
    <row r="4" ht="12.75">
      <c r="A4" s="1" t="s">
        <v>26</v>
      </c>
    </row>
    <row r="5" spans="1:3" ht="12.75">
      <c r="A5" t="s">
        <v>0</v>
      </c>
      <c r="C5" s="1" t="s">
        <v>50</v>
      </c>
    </row>
    <row r="6" spans="1:3" ht="12.75">
      <c r="A6" t="s">
        <v>1</v>
      </c>
      <c r="C6" t="s">
        <v>51</v>
      </c>
    </row>
    <row r="7" spans="1:3" ht="12.75">
      <c r="A7" t="s">
        <v>2</v>
      </c>
      <c r="C7" s="37" t="s">
        <v>47</v>
      </c>
    </row>
    <row r="8" ht="13.5">
      <c r="C8" s="54" t="s">
        <v>48</v>
      </c>
    </row>
    <row r="9" ht="12.75">
      <c r="C9" s="37" t="s">
        <v>49</v>
      </c>
    </row>
    <row r="10" spans="1:3" ht="12.75">
      <c r="A10" t="s">
        <v>25</v>
      </c>
      <c r="C10" s="37" t="s">
        <v>34</v>
      </c>
    </row>
    <row r="11" ht="13.5">
      <c r="C11" s="53"/>
    </row>
    <row r="12" ht="12.75">
      <c r="A12" t="s">
        <v>3</v>
      </c>
    </row>
    <row r="13" spans="1:4" ht="12.75">
      <c r="A13" t="s">
        <v>4</v>
      </c>
      <c r="B13" s="3" t="s">
        <v>5</v>
      </c>
      <c r="C13" s="3" t="s">
        <v>13</v>
      </c>
      <c r="D13" s="3" t="s">
        <v>14</v>
      </c>
    </row>
    <row r="14" spans="1:4" ht="12.75">
      <c r="A14" t="s">
        <v>35</v>
      </c>
      <c r="B14" s="3" t="s">
        <v>36</v>
      </c>
      <c r="C14" s="7">
        <v>100</v>
      </c>
      <c r="D14" s="3" t="s">
        <v>12</v>
      </c>
    </row>
    <row r="15" spans="1:4" ht="12.75">
      <c r="A15" s="2" t="s">
        <v>42</v>
      </c>
      <c r="B15" s="9" t="s">
        <v>36</v>
      </c>
      <c r="C15" s="7">
        <v>2</v>
      </c>
      <c r="D15" s="3" t="s">
        <v>12</v>
      </c>
    </row>
    <row r="16" spans="1:4" ht="12.75">
      <c r="A16" s="2" t="s">
        <v>44</v>
      </c>
      <c r="B16" s="9" t="s">
        <v>36</v>
      </c>
      <c r="C16" s="7">
        <v>5</v>
      </c>
      <c r="D16" s="3" t="s">
        <v>12</v>
      </c>
    </row>
    <row r="17" spans="1:3" ht="12.75">
      <c r="A17" s="2"/>
      <c r="B17" s="2"/>
      <c r="C17" s="1"/>
    </row>
    <row r="18" spans="1:5" ht="12.75">
      <c r="A18" s="20" t="s">
        <v>15</v>
      </c>
      <c r="B18" s="21"/>
      <c r="C18" s="16">
        <v>160</v>
      </c>
      <c r="E18" s="5" t="s">
        <v>17</v>
      </c>
    </row>
    <row r="19" spans="1:5" ht="12.75">
      <c r="A19" s="22" t="s">
        <v>16</v>
      </c>
      <c r="B19" s="23"/>
      <c r="C19" s="17">
        <v>60</v>
      </c>
      <c r="E19" s="6" t="s">
        <v>18</v>
      </c>
    </row>
    <row r="20" spans="1:5" ht="12.75">
      <c r="A20" s="22" t="s">
        <v>6</v>
      </c>
      <c r="B20" s="23"/>
      <c r="C20" s="18">
        <f>0.20274*POWER(C18/100,0.725)*POWER(C19,0.425)</f>
        <v>1.6242045059487753</v>
      </c>
      <c r="E20" s="5" t="s">
        <v>21</v>
      </c>
    </row>
    <row r="21" spans="1:5" ht="12.75">
      <c r="A21" s="24" t="s">
        <v>7</v>
      </c>
      <c r="B21" s="25"/>
      <c r="C21" s="19">
        <v>100</v>
      </c>
      <c r="E21" s="5" t="s">
        <v>19</v>
      </c>
    </row>
    <row r="23" ht="12.75">
      <c r="A23" t="s">
        <v>28</v>
      </c>
    </row>
    <row r="24" spans="1:7" ht="12.75">
      <c r="A24" t="s">
        <v>4</v>
      </c>
      <c r="B24" s="3" t="s">
        <v>8</v>
      </c>
      <c r="C24" s="3" t="s">
        <v>9</v>
      </c>
      <c r="D24" s="11" t="s">
        <v>10</v>
      </c>
      <c r="E24" s="3" t="s">
        <v>37</v>
      </c>
      <c r="F24" s="11" t="s">
        <v>38</v>
      </c>
      <c r="G24" s="38" t="s">
        <v>39</v>
      </c>
    </row>
    <row r="25" spans="1:7" ht="12.75">
      <c r="A25" t="str">
        <f>+A14</f>
        <v>Talidomida</v>
      </c>
      <c r="B25" s="7" t="s">
        <v>43</v>
      </c>
      <c r="C25" s="43">
        <v>100</v>
      </c>
      <c r="D25" s="43">
        <f>+C25*$C$21/100</f>
        <v>100</v>
      </c>
      <c r="E25" s="8">
        <f>+D25/C14</f>
        <v>1</v>
      </c>
      <c r="F25" s="4">
        <f>IF(INT(E25)=E25,E25,INT(E25)+1)</f>
        <v>1</v>
      </c>
      <c r="G25" s="3">
        <f>+F25*28</f>
        <v>28</v>
      </c>
    </row>
    <row r="26" spans="1:7" ht="12.75">
      <c r="A26" t="str">
        <f>+$A$15</f>
        <v>Melfalán</v>
      </c>
      <c r="B26" s="7">
        <v>8</v>
      </c>
      <c r="C26" s="43">
        <f>+B26*C20</f>
        <v>12.993636047590202</v>
      </c>
      <c r="D26" s="43">
        <f>+C26*$C$21/100</f>
        <v>12.993636047590202</v>
      </c>
      <c r="E26" s="8">
        <f>+D26/C15</f>
        <v>6.496818023795101</v>
      </c>
      <c r="F26" s="4">
        <f>IF(INT(E26)=E26,E26,INT(E26)+1)</f>
        <v>7</v>
      </c>
      <c r="G26" s="3">
        <f>+F26*7</f>
        <v>49</v>
      </c>
    </row>
    <row r="27" spans="1:7" ht="12.75">
      <c r="A27" t="str">
        <f>+A16</f>
        <v>Prednisolona</v>
      </c>
      <c r="B27" s="7">
        <v>40</v>
      </c>
      <c r="C27" s="43">
        <f>+B27*C20</f>
        <v>64.96818023795102</v>
      </c>
      <c r="D27" s="43">
        <f>+C27*$C$21/100</f>
        <v>64.96818023795102</v>
      </c>
      <c r="E27" s="8">
        <f>+D27/C16</f>
        <v>12.993636047590204</v>
      </c>
      <c r="F27" s="4">
        <f>IF(INT(E27)=E27,E27,INT(E27)+1)</f>
        <v>13</v>
      </c>
      <c r="G27" s="3">
        <f>+F27*7</f>
        <v>91</v>
      </c>
    </row>
    <row r="28" ht="13.5" thickBot="1"/>
    <row r="29" spans="1:7" ht="13.5" thickTop="1">
      <c r="A29" s="26" t="s">
        <v>11</v>
      </c>
      <c r="B29" s="35"/>
      <c r="C29" s="27"/>
      <c r="D29" s="27"/>
      <c r="E29" s="28"/>
      <c r="F29" s="13"/>
      <c r="G29" s="13"/>
    </row>
    <row r="30" spans="1:7" ht="12.75">
      <c r="A30" s="29" t="s">
        <v>4</v>
      </c>
      <c r="B30" s="10" t="s">
        <v>5</v>
      </c>
      <c r="C30" s="10" t="s">
        <v>13</v>
      </c>
      <c r="D30" s="10" t="s">
        <v>14</v>
      </c>
      <c r="E30" s="40" t="s">
        <v>40</v>
      </c>
      <c r="F30" s="39"/>
      <c r="G30" s="13"/>
    </row>
    <row r="31" spans="1:7" ht="12.75">
      <c r="A31" s="55" t="str">
        <f>+A14</f>
        <v>Talidomida</v>
      </c>
      <c r="B31" s="56" t="str">
        <f>+B14</f>
        <v>Tab</v>
      </c>
      <c r="C31" s="56">
        <f>+C14</f>
        <v>100</v>
      </c>
      <c r="D31" s="56" t="str">
        <f>+D14</f>
        <v>mg</v>
      </c>
      <c r="E31" s="57">
        <f>+G25</f>
        <v>28</v>
      </c>
      <c r="F31" s="39"/>
      <c r="G31" s="13"/>
    </row>
    <row r="32" spans="1:7" ht="12.75">
      <c r="A32" s="29" t="str">
        <f>+$A$15</f>
        <v>Melfalán</v>
      </c>
      <c r="B32" s="10" t="str">
        <f>+B15</f>
        <v>Tab</v>
      </c>
      <c r="C32" s="10">
        <f>+C15</f>
        <v>2</v>
      </c>
      <c r="D32" s="10" t="str">
        <f>+D15</f>
        <v>mg</v>
      </c>
      <c r="E32" s="41">
        <f>+G26</f>
        <v>49</v>
      </c>
      <c r="F32" s="13"/>
      <c r="G32" s="13"/>
    </row>
    <row r="33" spans="1:9" ht="13.5" thickBot="1">
      <c r="A33" s="36" t="str">
        <f>+A16</f>
        <v>Prednisolona</v>
      </c>
      <c r="B33" s="32" t="str">
        <f>+B16</f>
        <v>Tab</v>
      </c>
      <c r="C33" s="32">
        <f>+C16</f>
        <v>5</v>
      </c>
      <c r="D33" s="32" t="s">
        <v>12</v>
      </c>
      <c r="E33" s="42">
        <f>+G27</f>
        <v>91</v>
      </c>
      <c r="F33" s="13"/>
      <c r="G33" s="13"/>
      <c r="H33" s="13"/>
      <c r="I33" s="13"/>
    </row>
    <row r="34" spans="8:9" ht="14.25" thickBot="1" thickTop="1">
      <c r="H34" s="13"/>
      <c r="I34" s="13"/>
    </row>
    <row r="35" spans="1:9" ht="13.5" thickTop="1">
      <c r="A35" s="26" t="s">
        <v>4</v>
      </c>
      <c r="B35" s="60" t="s">
        <v>27</v>
      </c>
      <c r="C35" s="62" t="s">
        <v>14</v>
      </c>
      <c r="D35" s="60" t="s">
        <v>36</v>
      </c>
      <c r="E35" s="35" t="s">
        <v>41</v>
      </c>
      <c r="F35" s="27"/>
      <c r="G35" s="28"/>
      <c r="H35" s="13"/>
      <c r="I35" s="13"/>
    </row>
    <row r="36" spans="1:9" ht="12.75">
      <c r="A36" s="59" t="str">
        <f>+A14</f>
        <v>Talidomida</v>
      </c>
      <c r="B36" s="58">
        <f>+D25</f>
        <v>100</v>
      </c>
      <c r="C36" s="10" t="str">
        <f>+D31</f>
        <v>mg</v>
      </c>
      <c r="D36" s="58">
        <f>+F25</f>
        <v>1</v>
      </c>
      <c r="E36" s="12" t="s">
        <v>45</v>
      </c>
      <c r="F36" s="12"/>
      <c r="G36" s="30"/>
      <c r="H36" s="13"/>
      <c r="I36" s="13"/>
    </row>
    <row r="37" spans="1:9" ht="12.75">
      <c r="A37" s="29" t="str">
        <f>+$A$15</f>
        <v>Melfalán</v>
      </c>
      <c r="B37" s="44">
        <f>+D26</f>
        <v>12.993636047590202</v>
      </c>
      <c r="C37" s="10" t="str">
        <f>+D32</f>
        <v>mg</v>
      </c>
      <c r="D37" s="58">
        <f>+F26</f>
        <v>7</v>
      </c>
      <c r="E37" s="12" t="s">
        <v>46</v>
      </c>
      <c r="F37" s="12"/>
      <c r="G37" s="30"/>
      <c r="H37" s="13"/>
      <c r="I37" s="13"/>
    </row>
    <row r="38" spans="1:9" ht="12.75">
      <c r="A38" s="59" t="str">
        <f>+A16</f>
        <v>Prednisolona</v>
      </c>
      <c r="B38" s="58">
        <f>+D27</f>
        <v>64.96818023795102</v>
      </c>
      <c r="C38" s="10" t="str">
        <f>+D33</f>
        <v>mg</v>
      </c>
      <c r="D38" s="58">
        <f>+F27</f>
        <v>13</v>
      </c>
      <c r="E38" s="12" t="s">
        <v>46</v>
      </c>
      <c r="F38" s="12"/>
      <c r="G38" s="30"/>
      <c r="H38" s="13"/>
      <c r="I38" s="13"/>
    </row>
    <row r="39" spans="1:9" ht="13.5" thickBot="1">
      <c r="A39" s="61" t="s">
        <v>54</v>
      </c>
      <c r="B39" s="31"/>
      <c r="C39" s="32"/>
      <c r="D39" s="31"/>
      <c r="E39" s="33"/>
      <c r="F39" s="33"/>
      <c r="G39" s="34"/>
      <c r="H39" s="13"/>
      <c r="I39" s="13"/>
    </row>
    <row r="40" ht="13.5" thickTop="1">
      <c r="A40" s="1" t="s">
        <v>24</v>
      </c>
    </row>
    <row r="41" ht="12.75">
      <c r="A41" s="2" t="s">
        <v>52</v>
      </c>
    </row>
    <row r="42" ht="12.75">
      <c r="A42" s="2" t="s">
        <v>53</v>
      </c>
    </row>
    <row r="43" ht="12.75">
      <c r="A43" s="15"/>
    </row>
    <row r="44" spans="1:6" ht="12.75">
      <c r="A44" s="14" t="s">
        <v>22</v>
      </c>
      <c r="B44" s="14" t="s">
        <v>23</v>
      </c>
      <c r="C44" s="14"/>
      <c r="D44" s="14"/>
      <c r="E44" s="14"/>
      <c r="F44" s="14"/>
    </row>
    <row r="45" spans="1:6" ht="12.75">
      <c r="A45" s="14"/>
      <c r="B45" s="14"/>
      <c r="C45" s="14"/>
      <c r="D45" s="14"/>
      <c r="E45" s="14"/>
      <c r="F45" s="14"/>
    </row>
    <row r="46" ht="12.75">
      <c r="A46" t="s">
        <v>20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2004-11-09T03:11:30Z</cp:lastPrinted>
  <dcterms:created xsi:type="dcterms:W3CDTF">2004-10-16T15:27:29Z</dcterms:created>
  <dcterms:modified xsi:type="dcterms:W3CDTF">2005-05-09T02:59:48Z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