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Bortezomib" sheetId="1" r:id="rId1"/>
    <sheet name="Consideraciones" sheetId="2" r:id="rId2"/>
    <sheet name="Sobre el paciente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<sst xmlns="http://schemas.openxmlformats.org/spreadsheetml/2006/main" count="83" uniqueCount="57">
  <si>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</si>
  <si>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</si>
  <si>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</si>
  <si>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</si>
  <si>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</si>
  <si>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</si>
  <si>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</si>
  <si>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</si>
  <si>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</si>
  <si>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</si>
  <si>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</si>
  <si>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</si>
  <si>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No. Ampollas</t>
  </si>
  <si>
    <t>Solicitud de Medicamentos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</si>
  <si>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</si>
  <si>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</si>
  <si>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</si>
  <si>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</si>
  <si>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</si>
  <si>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</si>
  <si>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</si>
  <si>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</si>
  <si>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</si>
  <si>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</si>
  <si>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</si>
  <si>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</si>
  <si>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</si>
  <si>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</si>
  <si>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</si>
  <si>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</si>
  <si>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</si>
  <si>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</si>
  <si>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</si>
  <si>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</si>
  <si>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</si>
  <si>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</si>
  <si>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Cálculo de dosis por infusión (Número de ampollas)</t>
  </si>
  <si>
    <t>Bortezomib (Velcade ®)</t>
  </si>
  <si>
    <t>Bortezomib 1.3 mg/m2 día 1, 4, 8 y 11. Cada 21 días</t>
  </si>
  <si>
    <t>Mieloma múltiple</t>
  </si>
  <si>
    <t>Engl J Med. 2003 Jun 26;348(26):2609-17.</t>
  </si>
  <si>
    <t>Bortezomib</t>
  </si>
  <si>
    <t>#Amp/Infusión</t>
  </si>
  <si>
    <t>#Amp/ciclo</t>
  </si>
  <si>
    <t>#Amp/Ciclo</t>
  </si>
  <si>
    <t>IV en bolo, días 1, 4, 8 y 11</t>
  </si>
  <si>
    <t>IV días 1, 4, 8 y 11</t>
  </si>
  <si>
    <t>Bortezomib 1.3 mg/m2 día 1, 4, 8 y 11. Repetir ciclo cada 21 días.</t>
  </si>
  <si>
    <t>EFECTOS ADVERSOS DEL BORTEZOMIB</t>
  </si>
  <si>
    <t>FORMA DE ADMINISTRACIÓN</t>
  </si>
  <si>
    <t>ALTERACIÓN DE LA DOSIS</t>
  </si>
  <si>
    <t>PRECAUCIONES QUE DEBE TENER EL PACIENTE</t>
  </si>
  <si>
    <t>Mauricio Lema Medina MD</t>
  </si>
  <si>
    <t>www.mauriciolema.com</t>
  </si>
  <si>
    <t>MM</t>
  </si>
  <si>
    <t>C900</t>
  </si>
  <si>
    <t>ICD 10: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</si>
</sst>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9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6">
      <selection activeCell="A1" sqref="A1:G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52"/>
      <c r="B1" s="52"/>
      <c r="C1" s="53"/>
      <c r="D1" s="54" t="s">
        <v>52</v>
      </c>
      <c r="E1" s="52"/>
      <c r="F1" s="52"/>
      <c r="G1" s="52"/>
    </row>
    <row r="2" spans="1:7" ht="12.75">
      <c r="A2" s="55"/>
      <c r="B2" s="55"/>
      <c r="C2" s="55"/>
      <c r="D2" s="56" t="s">
        <v>53</v>
      </c>
      <c r="E2" s="55"/>
      <c r="F2" s="55"/>
      <c r="G2" s="55"/>
    </row>
    <row r="3" spans="1:7" ht="12.75">
      <c r="A3" s="59" t="s">
        <v>56</v>
      </c>
      <c r="B3" s="59" t="s">
        <v>55</v>
      </c>
      <c r="C3" s="57"/>
      <c r="D3" s="57"/>
      <c r="E3" s="57"/>
      <c r="F3" s="57"/>
      <c r="G3" s="58" t="s">
        <v>54</v>
      </c>
    </row>
    <row r="4" ht="12.75">
      <c r="A4" s="1" t="s">
        <v>34</v>
      </c>
    </row>
    <row r="5" spans="1:3" ht="12.75">
      <c r="A5" t="s">
        <v>0</v>
      </c>
      <c r="C5" s="1" t="s">
        <v>37</v>
      </c>
    </row>
    <row r="6" spans="1:3" ht="12.75">
      <c r="A6" t="s">
        <v>1</v>
      </c>
      <c r="C6" t="s">
        <v>38</v>
      </c>
    </row>
    <row r="7" spans="1:3" ht="12.75">
      <c r="A7" t="s">
        <v>2</v>
      </c>
      <c r="C7" s="43" t="s">
        <v>40</v>
      </c>
    </row>
    <row r="8" spans="1:3" ht="12.75">
      <c r="A8" t="s">
        <v>33</v>
      </c>
      <c r="C8" t="s">
        <v>39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15</v>
      </c>
      <c r="D11" s="3" t="s">
        <v>16</v>
      </c>
    </row>
    <row r="12" spans="1:4" ht="12.75">
      <c r="A12" s="2" t="s">
        <v>41</v>
      </c>
      <c r="B12" s="9" t="s">
        <v>4</v>
      </c>
      <c r="C12" s="7">
        <v>3.5</v>
      </c>
      <c r="D12" s="3" t="s">
        <v>14</v>
      </c>
    </row>
    <row r="13" spans="1:3" ht="12.75">
      <c r="A13" s="2"/>
      <c r="B13" s="2"/>
      <c r="C13" s="1"/>
    </row>
    <row r="14" spans="1:5" ht="12.75">
      <c r="A14" s="23" t="s">
        <v>23</v>
      </c>
      <c r="B14" s="24"/>
      <c r="C14" s="19">
        <v>160</v>
      </c>
      <c r="E14" s="5" t="s">
        <v>25</v>
      </c>
    </row>
    <row r="15" spans="1:5" ht="12.75">
      <c r="A15" s="25" t="s">
        <v>24</v>
      </c>
      <c r="B15" s="26"/>
      <c r="C15" s="20">
        <v>60</v>
      </c>
      <c r="E15" s="6" t="s">
        <v>26</v>
      </c>
    </row>
    <row r="16" spans="1:5" ht="12.75">
      <c r="A16" s="25" t="s">
        <v>7</v>
      </c>
      <c r="B16" s="26"/>
      <c r="C16" s="21">
        <f>0.20274*POWER(C14/100,0.725)*POWER(C15,0.425)</f>
        <v>1.6242045059487753</v>
      </c>
      <c r="E16" s="5" t="s">
        <v>29</v>
      </c>
    </row>
    <row r="17" spans="1:5" ht="12.75">
      <c r="A17" s="27" t="s">
        <v>8</v>
      </c>
      <c r="B17" s="28"/>
      <c r="C17" s="22">
        <v>100</v>
      </c>
      <c r="E17" s="5" t="s">
        <v>27</v>
      </c>
    </row>
    <row r="19" ht="12.75">
      <c r="A19" t="s">
        <v>36</v>
      </c>
    </row>
    <row r="20" spans="1:7" ht="12.75">
      <c r="A20" t="s">
        <v>5</v>
      </c>
      <c r="B20" s="3" t="s">
        <v>9</v>
      </c>
      <c r="C20" s="3" t="s">
        <v>10</v>
      </c>
      <c r="D20" s="14" t="s">
        <v>11</v>
      </c>
      <c r="E20" s="3" t="s">
        <v>12</v>
      </c>
      <c r="F20" s="14" t="s">
        <v>42</v>
      </c>
      <c r="G20" s="44" t="s">
        <v>43</v>
      </c>
    </row>
    <row r="21" spans="1:7" ht="12.75">
      <c r="A21" t="str">
        <f>+$A$12</f>
        <v>Bortezomib</v>
      </c>
      <c r="B21" s="7">
        <v>1.3</v>
      </c>
      <c r="C21" s="49">
        <f>+B21*C16</f>
        <v>2.111465857733408</v>
      </c>
      <c r="D21" s="49">
        <f>+C21*$C$17/100</f>
        <v>2.111465857733408</v>
      </c>
      <c r="E21" s="8">
        <f>+D21/C12</f>
        <v>0.6032759593524022</v>
      </c>
      <c r="F21" s="4">
        <f>IF(INT(E21)=E21,E21,INT(E21)+1)</f>
        <v>1</v>
      </c>
      <c r="G21" s="3">
        <f>+F21*4</f>
        <v>4</v>
      </c>
    </row>
    <row r="22" ht="13.5" thickBot="1"/>
    <row r="23" spans="1:7" ht="13.5" thickTop="1">
      <c r="A23" s="29" t="s">
        <v>13</v>
      </c>
      <c r="B23" s="41"/>
      <c r="C23" s="30"/>
      <c r="D23" s="30"/>
      <c r="E23" s="31"/>
      <c r="F23" s="16"/>
      <c r="G23" s="16"/>
    </row>
    <row r="24" spans="1:7" ht="12.75">
      <c r="A24" s="32" t="s">
        <v>5</v>
      </c>
      <c r="B24" s="11" t="s">
        <v>6</v>
      </c>
      <c r="C24" s="11" t="s">
        <v>15</v>
      </c>
      <c r="D24" s="11" t="s">
        <v>16</v>
      </c>
      <c r="E24" s="46" t="s">
        <v>44</v>
      </c>
      <c r="F24" s="45"/>
      <c r="G24" s="16"/>
    </row>
    <row r="25" spans="1:7" ht="12.75">
      <c r="A25" s="32" t="str">
        <f>+$A$12</f>
        <v>Bortezomib</v>
      </c>
      <c r="B25" s="11" t="str">
        <f>+B12</f>
        <v>Amp</v>
      </c>
      <c r="C25" s="11">
        <f>+C12</f>
        <v>3.5</v>
      </c>
      <c r="D25" s="11" t="str">
        <f>+D12</f>
        <v>mg</v>
      </c>
      <c r="E25" s="47">
        <f>+G21</f>
        <v>4</v>
      </c>
      <c r="F25" s="16"/>
      <c r="G25" s="16"/>
    </row>
    <row r="26" spans="1:9" ht="12.75">
      <c r="A26" s="32" t="s">
        <v>20</v>
      </c>
      <c r="B26" s="11" t="s">
        <v>4</v>
      </c>
      <c r="C26" s="11">
        <v>4</v>
      </c>
      <c r="D26" s="11" t="s">
        <v>14</v>
      </c>
      <c r="E26" s="47">
        <v>20</v>
      </c>
      <c r="F26" s="16"/>
      <c r="G26" s="16"/>
      <c r="H26" s="16"/>
      <c r="I26" s="16"/>
    </row>
    <row r="27" spans="1:9" ht="13.5" thickBot="1">
      <c r="A27" s="42" t="s">
        <v>22</v>
      </c>
      <c r="B27" s="37" t="s">
        <v>4</v>
      </c>
      <c r="C27" s="37">
        <v>8</v>
      </c>
      <c r="D27" s="37" t="s">
        <v>14</v>
      </c>
      <c r="E27" s="48">
        <v>4</v>
      </c>
      <c r="F27" s="16"/>
      <c r="G27" s="16"/>
      <c r="H27" s="16"/>
      <c r="I27" s="16"/>
    </row>
    <row r="28" spans="8:9" ht="13.5" thickTop="1">
      <c r="H28" s="16"/>
      <c r="I28" s="16"/>
    </row>
    <row r="29" spans="8:9" ht="13.5" thickBot="1">
      <c r="H29" s="16"/>
      <c r="I29" s="16"/>
    </row>
    <row r="30" spans="1:9" ht="13.5" thickTop="1">
      <c r="A30" s="29" t="s">
        <v>17</v>
      </c>
      <c r="B30" s="30"/>
      <c r="C30" s="30"/>
      <c r="D30" s="30"/>
      <c r="E30" s="30"/>
      <c r="F30" s="30"/>
      <c r="G30" s="31"/>
      <c r="H30" s="16"/>
      <c r="I30" s="16"/>
    </row>
    <row r="31" spans="1:9" ht="12.75">
      <c r="A31" s="32"/>
      <c r="B31" s="10"/>
      <c r="C31" s="10"/>
      <c r="D31" s="10"/>
      <c r="E31" s="10"/>
      <c r="F31" s="10"/>
      <c r="G31" s="33"/>
      <c r="H31" s="16"/>
      <c r="I31" s="16"/>
    </row>
    <row r="32" spans="1:9" ht="12.75">
      <c r="A32" s="34" t="s">
        <v>18</v>
      </c>
      <c r="B32" s="12"/>
      <c r="C32" s="13" t="s">
        <v>35</v>
      </c>
      <c r="D32" s="13" t="s">
        <v>16</v>
      </c>
      <c r="E32" s="12" t="s">
        <v>1</v>
      </c>
      <c r="F32" s="10"/>
      <c r="G32" s="33"/>
      <c r="H32" s="16"/>
      <c r="I32" s="16"/>
    </row>
    <row r="33" spans="1:9" ht="12.75">
      <c r="A33" s="32" t="s">
        <v>19</v>
      </c>
      <c r="B33" s="10"/>
      <c r="C33" s="11">
        <v>8</v>
      </c>
      <c r="D33" s="11" t="s">
        <v>14</v>
      </c>
      <c r="E33" s="15" t="s">
        <v>46</v>
      </c>
      <c r="F33" s="15"/>
      <c r="G33" s="33"/>
      <c r="H33" s="16"/>
      <c r="I33" s="16"/>
    </row>
    <row r="34" spans="1:9" ht="12.75">
      <c r="A34" s="32" t="s">
        <v>20</v>
      </c>
      <c r="B34" s="10"/>
      <c r="C34" s="11">
        <v>20</v>
      </c>
      <c r="D34" s="11" t="s">
        <v>14</v>
      </c>
      <c r="E34" s="15" t="s">
        <v>46</v>
      </c>
      <c r="F34" s="15"/>
      <c r="G34" s="33"/>
      <c r="H34" s="16"/>
      <c r="I34" s="16"/>
    </row>
    <row r="35" spans="1:9" ht="12.75">
      <c r="A35" s="34" t="s">
        <v>21</v>
      </c>
      <c r="B35" s="10"/>
      <c r="C35" s="11"/>
      <c r="D35" s="11"/>
      <c r="E35" s="15"/>
      <c r="F35" s="15"/>
      <c r="G35" s="33"/>
      <c r="H35" s="16"/>
      <c r="I35" s="16"/>
    </row>
    <row r="36" spans="1:9" ht="12.75">
      <c r="A36" s="32" t="str">
        <f>+$A$12</f>
        <v>Bortezomib</v>
      </c>
      <c r="B36" s="10"/>
      <c r="C36" s="50">
        <f>+$D$21</f>
        <v>2.111465857733408</v>
      </c>
      <c r="D36" s="11" t="s">
        <v>14</v>
      </c>
      <c r="E36" s="15" t="s">
        <v>45</v>
      </c>
      <c r="F36" s="15"/>
      <c r="G36" s="33"/>
      <c r="H36" s="16"/>
      <c r="I36" s="16"/>
    </row>
    <row r="37" spans="1:9" ht="13.5" thickBot="1">
      <c r="A37" s="40"/>
      <c r="B37" s="35"/>
      <c r="C37" s="36"/>
      <c r="D37" s="37"/>
      <c r="E37" s="38"/>
      <c r="F37" s="38"/>
      <c r="G37" s="39"/>
      <c r="H37" s="16"/>
      <c r="I37" s="16"/>
    </row>
    <row r="38" ht="13.5" thickTop="1">
      <c r="A38" s="18"/>
    </row>
    <row r="39" ht="12.75">
      <c r="A39" s="1" t="s">
        <v>32</v>
      </c>
    </row>
    <row r="40" ht="12.75">
      <c r="A40" s="18" t="s">
        <v>47</v>
      </c>
    </row>
    <row r="41" spans="1:6" ht="12.75">
      <c r="A41" s="17" t="s">
        <v>30</v>
      </c>
      <c r="B41" s="17" t="s">
        <v>31</v>
      </c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ht="12.75">
      <c r="A43" t="s">
        <v>28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G3"/>
    </sheetView>
  </sheetViews>
  <sheetFormatPr defaultColWidth="11.421875" defaultRowHeight="12.75"/>
  <sheetData>
    <row r="1" spans="1:7" ht="15.75">
      <c r="A1" s="52"/>
      <c r="B1" s="52"/>
      <c r="C1" s="53"/>
      <c r="D1" s="54" t="s">
        <v>52</v>
      </c>
      <c r="E1" s="52"/>
      <c r="F1" s="52"/>
      <c r="G1" s="52"/>
    </row>
    <row r="2" spans="1:7" ht="12.75">
      <c r="A2" s="55"/>
      <c r="B2" s="55"/>
      <c r="C2" s="55"/>
      <c r="D2" s="56" t="s">
        <v>53</v>
      </c>
      <c r="E2" s="55"/>
      <c r="F2" s="55"/>
      <c r="G2" s="55"/>
    </row>
    <row r="3" spans="1:7" ht="12.75">
      <c r="A3" s="59" t="s">
        <v>56</v>
      </c>
      <c r="B3" s="59" t="s">
        <v>55</v>
      </c>
      <c r="C3" s="57"/>
      <c r="D3" s="57"/>
      <c r="E3" s="57"/>
      <c r="F3" s="57"/>
      <c r="G3" s="58" t="s">
        <v>54</v>
      </c>
    </row>
    <row r="6" ht="12.75">
      <c r="B6" t="s">
        <v>48</v>
      </c>
    </row>
    <row r="8" spans="8:9" ht="15.75">
      <c r="H8" s="51"/>
      <c r="I8" s="51"/>
    </row>
    <row r="11" spans="1:7" ht="15.75">
      <c r="A11" s="51"/>
      <c r="B11" s="51"/>
      <c r="C11" s="51"/>
      <c r="D11" s="51"/>
      <c r="E11" s="51"/>
      <c r="F11" s="51"/>
      <c r="G11" s="51"/>
    </row>
    <row r="14" ht="12.75">
      <c r="B14" t="s">
        <v>49</v>
      </c>
    </row>
    <row r="20" ht="12.75">
      <c r="B20" t="s">
        <v>50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  <legacyDrawing r:id="rId5"/>
  <oleObjects>
    <oleObject progId="Word.Document.8" shapeId="1817611" r:id="rId2"/>
    <oleObject progId="Word.Document.8" shapeId="1820777" r:id="rId3"/>
    <oleObject progId="Word.Document.8" shapeId="182468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G3"/>
    </sheetView>
  </sheetViews>
  <sheetFormatPr defaultColWidth="11.421875" defaultRowHeight="12.75"/>
  <sheetData>
    <row r="1" spans="1:7" ht="15.75">
      <c r="A1" s="52"/>
      <c r="B1" s="52"/>
      <c r="C1" s="53"/>
      <c r="D1" s="54" t="s">
        <v>52</v>
      </c>
      <c r="E1" s="52"/>
      <c r="F1" s="52"/>
      <c r="G1" s="52"/>
    </row>
    <row r="2" spans="1:7" ht="12.75">
      <c r="A2" s="55"/>
      <c r="B2" s="55"/>
      <c r="C2" s="55"/>
      <c r="D2" s="56" t="s">
        <v>53</v>
      </c>
      <c r="E2" s="55"/>
      <c r="F2" s="55"/>
      <c r="G2" s="55"/>
    </row>
    <row r="3" spans="1:7" ht="12.75">
      <c r="A3" s="59" t="s">
        <v>56</v>
      </c>
      <c r="B3" s="59" t="s">
        <v>55</v>
      </c>
      <c r="C3" s="57"/>
      <c r="D3" s="57"/>
      <c r="E3" s="57"/>
      <c r="F3" s="57"/>
      <c r="G3" s="58" t="s">
        <v>54</v>
      </c>
    </row>
    <row r="5" ht="12.75">
      <c r="B5" t="s">
        <v>51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  <legacyDrawing r:id="rId3"/>
  <oleObjects>
    <oleObject progId="Word.Document.8" shapeId="18298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2004-11-09T03:11:30Z</cp:lastPrinted>
  <dcterms:created xsi:type="dcterms:W3CDTF">2004-10-16T15:27:29Z</dcterms:created>
  <dcterms:modified xsi:type="dcterms:W3CDTF">2004-11-21T14:00:50Z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