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680" windowWidth="15400" windowHeight="8660" activeTab="1"/>
  </bookViews>
  <sheets>
    <sheet name="Esquema" sheetId="1" r:id="rId1"/>
    <sheet name="CLAG-M" sheetId="2" r:id="rId2"/>
    <sheet name="HAM" sheetId="3" r:id="rId3"/>
    <sheet name="HiDAC+2CdA" sheetId="4" r:id="rId4"/>
    <sheet name="Resultados y toxicidad" sheetId="5" r:id="rId5"/>
  </sheets>
  <definedNames/>
  <calcPr fullCalcOnLoad="1"/>
</workbook>
</file>

<file path=xl/sharedStrings.xml><?xml version="1.0" encoding="utf-8"?>
<sst xmlns="http://schemas.openxmlformats.org/spreadsheetml/2006/main" count="334" uniqueCount="127">
  <si>
    <t>Otras toxicidades WHO &gt;=2</t>
  </si>
  <si>
    <t>Náuseas y vómito: 12%</t>
  </si>
  <si>
    <t>Diarrea: 16%</t>
  </si>
  <si>
    <t>Mucositis: 19%</t>
  </si>
  <si>
    <t>Hepatotoxicidad: 2%</t>
  </si>
  <si>
    <t>Alopecia: 35%</t>
  </si>
  <si>
    <t>Cardiotoxicidad: 4%</t>
  </si>
  <si>
    <t>Hemorragia: 4%</t>
  </si>
  <si>
    <t>Alergia: 2%</t>
  </si>
  <si>
    <t>Fiebre de origen desconocido: 49%</t>
  </si>
  <si>
    <t>Versión: 1.0 - 11/01/2009</t>
  </si>
  <si>
    <t>Intravenosa en SSN 500 cc Infusión 2 horas</t>
  </si>
  <si>
    <t>CLAG-M</t>
  </si>
  <si>
    <t>Leucemia mieloida aguda refractaria o en recaida</t>
  </si>
  <si>
    <t>(Hasta 2 ciclos)</t>
  </si>
  <si>
    <t>HAM</t>
  </si>
  <si>
    <t>(Por 1 ciclo)</t>
  </si>
  <si>
    <t>HiDAC+2 CdA</t>
  </si>
  <si>
    <t>Sale del protocolo</t>
  </si>
  <si>
    <t>1. No respuesta &gt;= a parcial luego del primer CLAG-M</t>
  </si>
  <si>
    <t>2. No respuesta completa luego del 2ndo CLAG-M</t>
  </si>
  <si>
    <t>Candidato a trasplante</t>
  </si>
  <si>
    <t>1. Respuesta completa obtenida con CLAG-M</t>
  </si>
  <si>
    <t>Si remisión completa consolidación con:</t>
  </si>
  <si>
    <t>En pacientes con enfermedad refractaria la primera consolidación puede ser CLAG.</t>
  </si>
  <si>
    <t>Notas</t>
  </si>
  <si>
    <t>Pacientes con más de 20 leucocitos / mm3, se omite el G-CSF del día 0.</t>
  </si>
  <si>
    <t>Altas dosis de Citarabina + Mitoxantrona</t>
  </si>
  <si>
    <t>Citarabina 1500 mg/ m2 d1-3, Mitoxantrona 10 mg/m2 d3-5</t>
  </si>
  <si>
    <t>cada día, días 1-3</t>
  </si>
  <si>
    <t>Intravenosa en SSN 500 cc Infusión 3 horas</t>
  </si>
  <si>
    <t>Intravenosa rápida, cada día, días 3-5</t>
  </si>
  <si>
    <t>Intravenosa rápida, cada día, días 1-3</t>
  </si>
  <si>
    <t>HiDAC + Cladribina</t>
  </si>
  <si>
    <t>Días 1, 3 y 5 (3 Infusiones)</t>
  </si>
  <si>
    <t>IV en SSN 500 cc Infusión 2 horas</t>
  </si>
  <si>
    <t>NOTA: IV es la abreviatura de intravenoso.</t>
  </si>
  <si>
    <t>Resultados y toxicidad</t>
  </si>
  <si>
    <t>Resultados</t>
  </si>
  <si>
    <t>Respuesta completa: 49%</t>
  </si>
  <si>
    <t>Supervivencia libre de progresión: 26 semanas</t>
  </si>
  <si>
    <t>Supervivencia global: 43 semanas.</t>
  </si>
  <si>
    <t>Supervivencia a 1 año en pacientes que obtuvieron respuesta completa: 73%</t>
  </si>
  <si>
    <t>Supervivencia libre de enfermedad  a 1 año en pacientes que obtuvieron respuesta completa: 68%</t>
  </si>
  <si>
    <t>Supervivencia luego de alotrasplante: 5 de 5</t>
  </si>
  <si>
    <t>Todo el grupo (n=43)</t>
  </si>
  <si>
    <t>Grupo que obtuvo respuesta completa (n=21)</t>
  </si>
  <si>
    <t>Pacientes consolidados con autotrasplante recayeron a los 14 y 30 meses</t>
  </si>
  <si>
    <t>Toxicidad</t>
  </si>
  <si>
    <t>Mortalidad por infección: 5%</t>
  </si>
  <si>
    <t>Tiempo a la recuperación de granulocitos &gt;500/mm3: 20 días (mediana)</t>
  </si>
  <si>
    <t>Tiempo a la recuperación de plaquetas &gt; 20/mm3: 24 días (mediana)</t>
  </si>
  <si>
    <t>Tiempo mediano de hospitalización: 33 días</t>
  </si>
  <si>
    <t>Unidades de glóbulos rojos transfundidas (mediana): 6</t>
  </si>
  <si>
    <t>Unidades de plaquetas transfundidas (mediana): 24</t>
  </si>
  <si>
    <t>Número de días de antibiótico (mediana): 20</t>
  </si>
  <si>
    <t>Esquema:</t>
  </si>
  <si>
    <t>Descripción</t>
  </si>
  <si>
    <t>Referencia</t>
  </si>
  <si>
    <t>Presentaciones</t>
  </si>
  <si>
    <t>Amp</t>
  </si>
  <si>
    <t>Medicamento</t>
  </si>
  <si>
    <t>Presentación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</si>
  <si>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</si>
  <si>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</si>
  <si>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</si>
  <si>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</si>
  <si>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</si>
  <si>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</si>
  <si>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</si>
  <si>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Redondeado</t>
  </si>
  <si>
    <t>Solicitud de Medicamentos</t>
  </si>
  <si>
    <t>Número</t>
  </si>
  <si>
    <t>mg</t>
  </si>
  <si>
    <t>Cantidad</t>
  </si>
  <si>
    <t>Unidades</t>
  </si>
  <si>
    <t>Protocolo de Administración</t>
  </si>
  <si>
    <t>Premedicación</t>
  </si>
  <si>
    <t xml:space="preserve">Ondansetron 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</si>
  <si>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</si>
  <si>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</si>
  <si>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</si>
  <si>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</si>
  <si>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</si>
  <si>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</si>
  <si>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</si>
  <si>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</si>
  <si>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</si>
  <si>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</si>
  <si>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</si>
  <si>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</si>
  <si>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</si>
  <si>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</si>
  <si>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</si>
  <si>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</si>
  <si>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Mauricio Lema Medina MD</t>
  </si>
  <si>
    <t>www.mauriciolema.com</t>
  </si>
  <si>
    <t>AML</t>
  </si>
  <si>
    <t>Citarabina</t>
  </si>
  <si>
    <t>#Amp/Ciclo</t>
  </si>
  <si>
    <t>#</t>
  </si>
  <si>
    <t xml:space="preserve">Citarabina en altas dosis </t>
  </si>
  <si>
    <t>Colirio de esteroides</t>
  </si>
  <si>
    <t>Frasco</t>
  </si>
  <si>
    <t>Esteroide oftálmico</t>
  </si>
  <si>
    <t>gota</t>
  </si>
  <si>
    <t>En cada ojo cada 6 horas, días 1-5</t>
  </si>
  <si>
    <t>IV antes de infusión de quimioterapia, días 1, 3 y 5</t>
  </si>
  <si>
    <t>En pacientes mayores de 65 años: 1500 mg/m2</t>
  </si>
  <si>
    <t>En cada ojo cada 6 horas, días 1-3</t>
  </si>
  <si>
    <t>Citarabina 3000 mg/ m2 infusión 3 horas cada 12 horas, días 1, 2 y 3  (18000 mg/m2 dosis por ciclo)</t>
  </si>
  <si>
    <t>Edad (años)</t>
  </si>
  <si>
    <t xml:space="preserve"> Entrar la edad en años</t>
  </si>
  <si>
    <t xml:space="preserve"> Entrar edad en años</t>
  </si>
  <si>
    <t>Cladribina + cirArabina + G-CSF + Mitoxantrona en LMA en recaida</t>
  </si>
  <si>
    <t>Wrzesień-Kuś A, et al. Annals of Hematology (2005) 84: 557-864</t>
  </si>
  <si>
    <t>LMA refractaria o en primera recaida</t>
  </si>
  <si>
    <t>Cladribina</t>
  </si>
  <si>
    <t>Mitoxantrona</t>
  </si>
  <si>
    <t>Filgastrim</t>
  </si>
  <si>
    <t>ug</t>
  </si>
  <si>
    <t>Cladribina 5 mg/m2 d1-5, Citarabina 2000 mg/ m2 d1-5, Mitoxantrona 10 mg/m2 d1-3, G-CSF 300 ug d0-5</t>
  </si>
  <si>
    <t>Subcutáneos, cada día, día 0-5</t>
  </si>
  <si>
    <t>Intravenosa, cada día, días 1-5</t>
  </si>
  <si>
    <t>IV en SSN 500 cc Infusión 4 horas</t>
  </si>
  <si>
    <t>cada día, días 1-5</t>
  </si>
  <si>
    <t>Intravenosa en SSN 500 cc Infusión 4 horas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</si>
</sst>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5" fillId="25" borderId="0" xfId="0" applyFont="1" applyFill="1" applyAlignment="1">
      <alignment horizontal="left"/>
    </xf>
    <xf numFmtId="0" fontId="6" fillId="25" borderId="0" xfId="0" applyFont="1" applyFill="1" applyAlignment="1">
      <alignment horizontal="center"/>
    </xf>
    <xf numFmtId="0" fontId="0" fillId="26" borderId="0" xfId="0" applyFill="1" applyAlignment="1">
      <alignment/>
    </xf>
    <xf numFmtId="0" fontId="7" fillId="26" borderId="0" xfId="50" applyFont="1" applyFill="1" applyAlignment="1" applyProtection="1">
      <alignment horizontal="center"/>
      <protection/>
    </xf>
    <xf numFmtId="0" fontId="1" fillId="27" borderId="0" xfId="0" applyFont="1" applyFill="1" applyAlignment="1">
      <alignment/>
    </xf>
    <xf numFmtId="0" fontId="0" fillId="27" borderId="0" xfId="0" applyFill="1" applyAlignment="1">
      <alignment/>
    </xf>
    <xf numFmtId="0" fontId="8" fillId="27" borderId="0" xfId="0" applyFont="1" applyFill="1" applyAlignment="1">
      <alignment horizontal="right"/>
    </xf>
    <xf numFmtId="0" fontId="2" fillId="24" borderId="18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2" fillId="24" borderId="21" xfId="0" applyFont="1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1" fontId="0" fillId="24" borderId="24" xfId="0" applyNumberForma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1" fillId="24" borderId="24" xfId="0" applyFont="1" applyFill="1" applyBorder="1" applyAlignment="1">
      <alignment/>
    </xf>
    <xf numFmtId="0" fontId="0" fillId="24" borderId="25" xfId="0" applyFill="1" applyBorder="1" applyAlignment="1">
      <alignment/>
    </xf>
    <xf numFmtId="0" fontId="2" fillId="24" borderId="19" xfId="0" applyFont="1" applyFill="1" applyBorder="1" applyAlignment="1">
      <alignment/>
    </xf>
    <xf numFmtId="0" fontId="0" fillId="24" borderId="22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1" fillId="24" borderId="21" xfId="0" applyFont="1" applyFill="1" applyBorder="1" applyAlignment="1">
      <alignment/>
    </xf>
    <xf numFmtId="0" fontId="9" fillId="0" borderId="0" xfId="0" applyFont="1" applyAlignment="1">
      <alignment/>
    </xf>
    <xf numFmtId="0" fontId="0" fillId="24" borderId="2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 quotePrefix="1">
      <alignment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50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5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G16" sqref="G16"/>
    </sheetView>
  </sheetViews>
  <sheetFormatPr defaultColWidth="11.57421875" defaultRowHeight="12.75"/>
  <cols>
    <col min="1" max="1" width="14.7109375" style="0" customWidth="1"/>
    <col min="2" max="3" width="11.421875" style="0" customWidth="1"/>
    <col min="4" max="4" width="12.00390625" style="0" customWidth="1"/>
    <col min="5" max="5" width="13.28125" style="0" customWidth="1"/>
  </cols>
  <sheetData>
    <row r="1" spans="1:7" ht="15">
      <c r="A1" s="30"/>
      <c r="B1" s="30"/>
      <c r="C1" s="31"/>
      <c r="D1" s="32" t="s">
        <v>95</v>
      </c>
      <c r="E1" s="30"/>
      <c r="F1" s="30"/>
      <c r="G1" s="30"/>
    </row>
    <row r="2" spans="1:7" ht="12">
      <c r="A2" s="33"/>
      <c r="B2" s="33"/>
      <c r="C2" s="33"/>
      <c r="D2" s="34" t="s">
        <v>96</v>
      </c>
      <c r="E2" s="33"/>
      <c r="F2" s="33"/>
      <c r="G2" s="33"/>
    </row>
    <row r="3" spans="1:7" ht="12">
      <c r="A3" s="35"/>
      <c r="B3" s="36"/>
      <c r="C3" s="36"/>
      <c r="D3" s="36"/>
      <c r="E3" s="36"/>
      <c r="F3" s="36"/>
      <c r="G3" s="37" t="s">
        <v>97</v>
      </c>
    </row>
    <row r="4" ht="12">
      <c r="A4" s="1" t="s">
        <v>93</v>
      </c>
    </row>
    <row r="5" spans="1:3" ht="12">
      <c r="A5" t="s">
        <v>56</v>
      </c>
      <c r="C5" s="1" t="s">
        <v>12</v>
      </c>
    </row>
    <row r="6" spans="1:3" ht="12">
      <c r="A6" t="s">
        <v>57</v>
      </c>
      <c r="C6" t="s">
        <v>114</v>
      </c>
    </row>
    <row r="7" spans="1:3" ht="15">
      <c r="A7" t="s">
        <v>58</v>
      </c>
      <c r="C7" s="55" t="s">
        <v>115</v>
      </c>
    </row>
    <row r="8" spans="1:3" ht="12">
      <c r="A8" t="s">
        <v>92</v>
      </c>
      <c r="C8" t="s">
        <v>116</v>
      </c>
    </row>
    <row r="10" spans="1:7" ht="12">
      <c r="A10" s="58"/>
      <c r="B10" s="59"/>
      <c r="C10" s="27"/>
      <c r="D10" s="57"/>
      <c r="E10" s="17"/>
      <c r="F10" s="17"/>
      <c r="G10" s="17"/>
    </row>
    <row r="11" spans="1:7" ht="12">
      <c r="A11" s="58"/>
      <c r="B11" s="61" t="s">
        <v>13</v>
      </c>
      <c r="C11" s="27"/>
      <c r="D11" s="57"/>
      <c r="E11" s="17"/>
      <c r="F11" s="17"/>
      <c r="G11" s="17"/>
    </row>
    <row r="12" spans="1:7" ht="12">
      <c r="A12" s="58"/>
      <c r="B12" s="58"/>
      <c r="C12" s="60"/>
      <c r="D12" s="17"/>
      <c r="E12" s="17"/>
      <c r="F12" s="17"/>
      <c r="G12" s="17"/>
    </row>
    <row r="13" spans="1:7" ht="12">
      <c r="A13" s="61"/>
      <c r="B13" s="67" t="s">
        <v>12</v>
      </c>
      <c r="D13" s="66" t="s">
        <v>14</v>
      </c>
      <c r="E13" s="62"/>
      <c r="F13" s="17"/>
      <c r="G13" s="17"/>
    </row>
    <row r="14" spans="1:7" ht="12">
      <c r="A14" s="61"/>
      <c r="B14" s="66" t="s">
        <v>23</v>
      </c>
      <c r="D14" s="27"/>
      <c r="E14" s="6"/>
      <c r="F14" s="17"/>
      <c r="G14" s="17"/>
    </row>
    <row r="15" spans="1:7" ht="12">
      <c r="A15" s="61"/>
      <c r="B15" s="67" t="s">
        <v>15</v>
      </c>
      <c r="D15" s="66" t="s">
        <v>16</v>
      </c>
      <c r="E15" s="6"/>
      <c r="F15" s="17"/>
      <c r="G15" s="17"/>
    </row>
    <row r="16" spans="1:7" ht="12">
      <c r="A16" s="61"/>
      <c r="B16" s="67" t="s">
        <v>17</v>
      </c>
      <c r="D16" s="68" t="s">
        <v>16</v>
      </c>
      <c r="E16" s="62"/>
      <c r="F16" s="17"/>
      <c r="G16" s="17"/>
    </row>
    <row r="17" spans="1:7" ht="12">
      <c r="A17" s="61"/>
      <c r="B17" s="27"/>
      <c r="C17" s="27"/>
      <c r="D17" s="17"/>
      <c r="E17" s="62"/>
      <c r="F17" s="17"/>
      <c r="G17" s="17"/>
    </row>
    <row r="18" spans="1:7" ht="12">
      <c r="A18" s="17"/>
      <c r="B18" s="60" t="s">
        <v>18</v>
      </c>
      <c r="C18" s="17"/>
      <c r="D18" s="17"/>
      <c r="E18" s="17"/>
      <c r="F18" s="17"/>
      <c r="G18" s="17"/>
    </row>
    <row r="19" spans="1:7" ht="12">
      <c r="A19" s="17"/>
      <c r="B19" s="17" t="s">
        <v>19</v>
      </c>
      <c r="C19" s="17"/>
      <c r="D19" s="17"/>
      <c r="E19" s="17"/>
      <c r="F19" s="17"/>
      <c r="G19" s="17"/>
    </row>
    <row r="20" spans="1:7" ht="12">
      <c r="A20" s="17"/>
      <c r="B20" s="69" t="s">
        <v>20</v>
      </c>
      <c r="C20" s="57"/>
      <c r="D20" s="63"/>
      <c r="E20" s="57"/>
      <c r="F20" s="57"/>
      <c r="G20" s="57"/>
    </row>
    <row r="21" spans="1:9" ht="12">
      <c r="A21" s="60"/>
      <c r="B21" s="69"/>
      <c r="C21" s="57"/>
      <c r="D21" s="57"/>
      <c r="E21" s="65"/>
      <c r="F21" s="65"/>
      <c r="G21" s="17"/>
      <c r="H21" s="17"/>
      <c r="I21" s="17"/>
    </row>
    <row r="22" spans="1:9" ht="12">
      <c r="A22" s="58"/>
      <c r="B22" s="60" t="s">
        <v>21</v>
      </c>
      <c r="C22" s="64"/>
      <c r="D22" s="57"/>
      <c r="E22" s="65"/>
      <c r="F22" s="65"/>
      <c r="G22" s="17"/>
      <c r="H22" s="17"/>
      <c r="I22" s="17"/>
    </row>
    <row r="23" spans="1:9" ht="12">
      <c r="A23" s="58"/>
      <c r="B23" s="17" t="s">
        <v>22</v>
      </c>
      <c r="C23" s="64"/>
      <c r="D23" s="57"/>
      <c r="E23" s="65"/>
      <c r="F23" s="65"/>
      <c r="G23" s="17"/>
      <c r="H23" s="17"/>
      <c r="I23" s="17"/>
    </row>
    <row r="24" spans="1:9" ht="12">
      <c r="A24" s="17"/>
      <c r="B24" s="17"/>
      <c r="C24" s="64"/>
      <c r="D24" s="57"/>
      <c r="E24" s="65"/>
      <c r="F24" s="65"/>
      <c r="G24" s="17"/>
      <c r="H24" s="17"/>
      <c r="I24" s="17"/>
    </row>
    <row r="25" spans="1:9" ht="12">
      <c r="A25" s="17"/>
      <c r="B25" s="60" t="s">
        <v>25</v>
      </c>
      <c r="C25" s="64"/>
      <c r="D25" s="57"/>
      <c r="E25" s="65"/>
      <c r="F25" s="65"/>
      <c r="G25" s="17"/>
      <c r="H25" s="17"/>
      <c r="I25" s="17"/>
    </row>
    <row r="26" spans="1:9" ht="12">
      <c r="A26" s="17"/>
      <c r="B26" s="17" t="s">
        <v>24</v>
      </c>
      <c r="C26" s="64"/>
      <c r="D26" s="57"/>
      <c r="E26" s="65"/>
      <c r="F26" s="65"/>
      <c r="G26" s="17"/>
      <c r="H26" s="17"/>
      <c r="I26" s="17"/>
    </row>
    <row r="27" spans="1:2" ht="12">
      <c r="A27" s="1"/>
      <c r="B27" s="17" t="s">
        <v>26</v>
      </c>
    </row>
    <row r="28" ht="12">
      <c r="A28" s="19"/>
    </row>
    <row r="29" spans="1:6" ht="12">
      <c r="A29" s="18"/>
      <c r="B29" s="70" t="s">
        <v>37</v>
      </c>
      <c r="C29" s="18"/>
      <c r="D29" s="18"/>
      <c r="E29" s="18"/>
      <c r="F29" s="18"/>
    </row>
    <row r="30" spans="1:6" ht="12">
      <c r="A30" s="18"/>
      <c r="B30" s="18"/>
      <c r="C30" s="18"/>
      <c r="D30" s="18"/>
      <c r="E30" s="18"/>
      <c r="F30" s="18"/>
    </row>
    <row r="31" ht="12">
      <c r="A31" t="s">
        <v>87</v>
      </c>
    </row>
    <row r="32" ht="12">
      <c r="A32" s="1" t="s">
        <v>10</v>
      </c>
    </row>
  </sheetData>
  <sheetProtection/>
  <hyperlinks>
    <hyperlink ref="D2" r:id="rId1" display="www.mauriciolema.com"/>
    <hyperlink ref="B13" location="'CLAG-M'!A1" display="CLAG-M"/>
    <hyperlink ref="B15" location="HAM!A1" display="HAM"/>
    <hyperlink ref="B16" location="'HiDAC+2CdA'!A1" display="HiDAC+2 CdA"/>
    <hyperlink ref="B29" location="'Resultados y toxicidad'!A1" display="Resultados y toxicidad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1" sqref="A1:G8"/>
    </sheetView>
  </sheetViews>
  <sheetFormatPr defaultColWidth="11.57421875" defaultRowHeight="12.75"/>
  <cols>
    <col min="1" max="1" width="14.7109375" style="0" customWidth="1"/>
    <col min="2" max="3" width="11.421875" style="0" customWidth="1"/>
    <col min="4" max="4" width="12.00390625" style="0" customWidth="1"/>
    <col min="5" max="5" width="13.28125" style="0" customWidth="1"/>
  </cols>
  <sheetData>
    <row r="1" spans="1:7" ht="15">
      <c r="A1" s="30"/>
      <c r="B1" s="30"/>
      <c r="C1" s="31"/>
      <c r="D1" s="32" t="s">
        <v>95</v>
      </c>
      <c r="E1" s="30"/>
      <c r="F1" s="30"/>
      <c r="G1" s="30"/>
    </row>
    <row r="2" spans="1:7" ht="12">
      <c r="A2" s="33"/>
      <c r="B2" s="33"/>
      <c r="C2" s="33"/>
      <c r="D2" s="34" t="s">
        <v>96</v>
      </c>
      <c r="E2" s="33"/>
      <c r="F2" s="33"/>
      <c r="G2" s="33"/>
    </row>
    <row r="3" spans="1:7" ht="12">
      <c r="A3" s="35"/>
      <c r="B3" s="36"/>
      <c r="C3" s="36"/>
      <c r="D3" s="36"/>
      <c r="E3" s="36"/>
      <c r="F3" s="36"/>
      <c r="G3" s="37" t="s">
        <v>97</v>
      </c>
    </row>
    <row r="4" ht="12">
      <c r="A4" s="1" t="s">
        <v>93</v>
      </c>
    </row>
    <row r="5" spans="1:3" ht="12">
      <c r="A5" t="s">
        <v>56</v>
      </c>
      <c r="C5" s="1" t="s">
        <v>12</v>
      </c>
    </row>
    <row r="6" spans="1:3" ht="12">
      <c r="A6" t="s">
        <v>57</v>
      </c>
      <c r="C6" t="s">
        <v>114</v>
      </c>
    </row>
    <row r="7" spans="1:3" ht="15">
      <c r="A7" t="s">
        <v>58</v>
      </c>
      <c r="C7" s="55" t="s">
        <v>115</v>
      </c>
    </row>
    <row r="8" spans="1:3" ht="12">
      <c r="A8" t="s">
        <v>92</v>
      </c>
      <c r="C8" t="s">
        <v>116</v>
      </c>
    </row>
    <row r="10" ht="12">
      <c r="A10" t="s">
        <v>59</v>
      </c>
    </row>
    <row r="11" spans="1:4" ht="12">
      <c r="A11" t="s">
        <v>61</v>
      </c>
      <c r="B11" s="3" t="s">
        <v>62</v>
      </c>
      <c r="C11" s="3" t="s">
        <v>74</v>
      </c>
      <c r="D11" s="3" t="s">
        <v>75</v>
      </c>
    </row>
    <row r="12" spans="1:4" ht="12">
      <c r="A12" s="2" t="s">
        <v>98</v>
      </c>
      <c r="B12" s="9" t="s">
        <v>60</v>
      </c>
      <c r="C12" s="7">
        <v>500</v>
      </c>
      <c r="D12" s="3" t="s">
        <v>73</v>
      </c>
    </row>
    <row r="13" spans="1:4" ht="12">
      <c r="A13" s="2" t="s">
        <v>117</v>
      </c>
      <c r="B13" s="9" t="s">
        <v>60</v>
      </c>
      <c r="C13" s="7">
        <v>10</v>
      </c>
      <c r="D13" s="3" t="s">
        <v>73</v>
      </c>
    </row>
    <row r="14" spans="1:4" ht="12">
      <c r="A14" s="2" t="s">
        <v>118</v>
      </c>
      <c r="B14" s="9" t="s">
        <v>60</v>
      </c>
      <c r="C14" s="7">
        <v>20</v>
      </c>
      <c r="D14" s="3" t="s">
        <v>73</v>
      </c>
    </row>
    <row r="15" spans="1:4" ht="12">
      <c r="A15" s="2" t="s">
        <v>119</v>
      </c>
      <c r="B15" s="9" t="s">
        <v>60</v>
      </c>
      <c r="C15" s="7">
        <v>300</v>
      </c>
      <c r="D15" s="3" t="s">
        <v>120</v>
      </c>
    </row>
    <row r="16" spans="1:3" ht="12">
      <c r="A16" s="2"/>
      <c r="B16" s="2"/>
      <c r="C16" s="1"/>
    </row>
    <row r="17" spans="1:5" ht="12">
      <c r="A17" s="24" t="s">
        <v>82</v>
      </c>
      <c r="B17" s="25"/>
      <c r="C17" s="20">
        <v>160</v>
      </c>
      <c r="E17" s="5" t="s">
        <v>84</v>
      </c>
    </row>
    <row r="18" spans="1:5" ht="12">
      <c r="A18" s="26" t="s">
        <v>83</v>
      </c>
      <c r="B18" s="27"/>
      <c r="C18" s="21">
        <v>56</v>
      </c>
      <c r="E18" s="6" t="s">
        <v>85</v>
      </c>
    </row>
    <row r="19" spans="1:5" ht="12">
      <c r="A19" s="26" t="s">
        <v>111</v>
      </c>
      <c r="B19" s="27"/>
      <c r="C19" s="21">
        <v>50</v>
      </c>
      <c r="E19" s="6" t="s">
        <v>113</v>
      </c>
    </row>
    <row r="20" spans="1:5" ht="12">
      <c r="A20" s="26" t="s">
        <v>63</v>
      </c>
      <c r="B20" s="27"/>
      <c r="C20" s="22">
        <f>0.20274*POWER(C17/100,0.725)*POWER(C18,0.425)</f>
        <v>1.5772710824040208</v>
      </c>
      <c r="E20" s="5" t="s">
        <v>88</v>
      </c>
    </row>
    <row r="21" spans="1:5" ht="12">
      <c r="A21" s="28" t="s">
        <v>64</v>
      </c>
      <c r="B21" s="29"/>
      <c r="C21" s="23">
        <v>100</v>
      </c>
      <c r="E21" s="5" t="s">
        <v>86</v>
      </c>
    </row>
    <row r="23" ht="12">
      <c r="A23" t="s">
        <v>65</v>
      </c>
    </row>
    <row r="24" spans="1:7" ht="12">
      <c r="A24" t="s">
        <v>61</v>
      </c>
      <c r="B24" s="3" t="s">
        <v>66</v>
      </c>
      <c r="C24" s="3" t="s">
        <v>67</v>
      </c>
      <c r="D24" s="15" t="s">
        <v>68</v>
      </c>
      <c r="E24" s="3" t="s">
        <v>69</v>
      </c>
      <c r="F24" s="3" t="s">
        <v>70</v>
      </c>
      <c r="G24" s="3" t="s">
        <v>99</v>
      </c>
    </row>
    <row r="25" spans="1:7" ht="12">
      <c r="A25" t="str">
        <f>+$A$12</f>
        <v>Citarabina</v>
      </c>
      <c r="B25" s="7">
        <v>2000</v>
      </c>
      <c r="C25" s="4">
        <f>+B25*$C$20</f>
        <v>3154.5421648080414</v>
      </c>
      <c r="D25" s="4">
        <f>+C25*$C$21/100</f>
        <v>3154.5421648080414</v>
      </c>
      <c r="E25" s="8">
        <f>+D25/C12</f>
        <v>6.309084329616083</v>
      </c>
      <c r="F25" s="4">
        <f>IF(INT(E25)=E25,E25,INT(E25)+1)</f>
        <v>7</v>
      </c>
      <c r="G25" s="3">
        <f>+F25*5</f>
        <v>35</v>
      </c>
    </row>
    <row r="26" spans="1:7" ht="12">
      <c r="A26" t="str">
        <f>+A13</f>
        <v>Cladribina</v>
      </c>
      <c r="B26" s="7">
        <v>5</v>
      </c>
      <c r="C26" s="4">
        <f>+B26*$C$20</f>
        <v>7.886355412020104</v>
      </c>
      <c r="D26" s="4">
        <f>+C26*$C$21/100</f>
        <v>7.886355412020105</v>
      </c>
      <c r="E26" s="8">
        <f>+D26/C13</f>
        <v>0.7886355412020105</v>
      </c>
      <c r="F26" s="4">
        <f>IF(INT(E26)=E26,E26,INT(E26)+1)</f>
        <v>1</v>
      </c>
      <c r="G26" s="3">
        <f>+F26*5</f>
        <v>5</v>
      </c>
    </row>
    <row r="27" spans="1:7" ht="12">
      <c r="A27" t="str">
        <f>+A14</f>
        <v>Mitoxantrona</v>
      </c>
      <c r="B27" s="7">
        <v>10</v>
      </c>
      <c r="C27" s="4">
        <f>+B27*$C$20</f>
        <v>15.772710824040209</v>
      </c>
      <c r="D27" s="4">
        <f>+C27*$C$21/100</f>
        <v>15.77271082404021</v>
      </c>
      <c r="E27" s="8">
        <f>+D27/C14</f>
        <v>0.7886355412020105</v>
      </c>
      <c r="F27" s="4">
        <f>IF(INT(E27)=E27,E27,INT(E27)+1)</f>
        <v>1</v>
      </c>
      <c r="G27" s="3">
        <f>+F27*3</f>
        <v>3</v>
      </c>
    </row>
    <row r="28" spans="1:7" ht="12">
      <c r="A28" t="s">
        <v>119</v>
      </c>
      <c r="B28" s="7">
        <v>300</v>
      </c>
      <c r="C28" s="4">
        <f>+B28</f>
        <v>300</v>
      </c>
      <c r="D28" s="4">
        <f>+C28</f>
        <v>300</v>
      </c>
      <c r="E28" s="8">
        <f>+D28/C15</f>
        <v>1</v>
      </c>
      <c r="F28" s="4">
        <f>IF(INT(E28)=E28,E28,INT(E28)+1)</f>
        <v>1</v>
      </c>
      <c r="G28" s="3">
        <f>+F28*6</f>
        <v>6</v>
      </c>
    </row>
    <row r="29" ht="12.75" thickBot="1"/>
    <row r="30" spans="1:6" ht="12.75" thickTop="1">
      <c r="A30" s="38" t="s">
        <v>71</v>
      </c>
      <c r="B30" s="50"/>
      <c r="C30" s="39"/>
      <c r="D30" s="39"/>
      <c r="E30" s="39"/>
      <c r="F30" s="53"/>
    </row>
    <row r="31" spans="1:6" ht="12">
      <c r="A31" s="41" t="s">
        <v>61</v>
      </c>
      <c r="B31" s="11" t="s">
        <v>62</v>
      </c>
      <c r="C31" s="11" t="s">
        <v>74</v>
      </c>
      <c r="D31" s="11" t="s">
        <v>75</v>
      </c>
      <c r="E31" s="11" t="s">
        <v>100</v>
      </c>
      <c r="F31" s="51" t="s">
        <v>72</v>
      </c>
    </row>
    <row r="32" spans="1:6" ht="12">
      <c r="A32" s="41" t="str">
        <f>+$A$12</f>
        <v>Citarabina</v>
      </c>
      <c r="B32" s="11" t="str">
        <f aca="true" t="shared" si="0" ref="B32:D35">+B12</f>
        <v>Amp</v>
      </c>
      <c r="C32" s="11">
        <f t="shared" si="0"/>
        <v>500</v>
      </c>
      <c r="D32" s="11" t="str">
        <f t="shared" si="0"/>
        <v>mg</v>
      </c>
      <c r="E32" s="11" t="s">
        <v>100</v>
      </c>
      <c r="F32" s="51">
        <f>+G25</f>
        <v>35</v>
      </c>
    </row>
    <row r="33" spans="1:6" ht="12">
      <c r="A33" s="41" t="str">
        <f>+A13</f>
        <v>Cladribina</v>
      </c>
      <c r="B33" s="11" t="str">
        <f t="shared" si="0"/>
        <v>Amp</v>
      </c>
      <c r="C33" s="11">
        <f t="shared" si="0"/>
        <v>10</v>
      </c>
      <c r="D33" s="11" t="str">
        <f t="shared" si="0"/>
        <v>mg</v>
      </c>
      <c r="E33" s="11" t="str">
        <f>+E31</f>
        <v>#</v>
      </c>
      <c r="F33" s="51">
        <f>+G26</f>
        <v>5</v>
      </c>
    </row>
    <row r="34" spans="1:6" ht="12">
      <c r="A34" s="41" t="str">
        <f>+A14</f>
        <v>Mitoxantrona</v>
      </c>
      <c r="B34" s="11" t="str">
        <f t="shared" si="0"/>
        <v>Amp</v>
      </c>
      <c r="C34" s="11">
        <f t="shared" si="0"/>
        <v>20</v>
      </c>
      <c r="D34" s="11" t="str">
        <f t="shared" si="0"/>
        <v>mg</v>
      </c>
      <c r="E34" s="11" t="str">
        <f>+E31</f>
        <v>#</v>
      </c>
      <c r="F34" s="51">
        <f>+G27</f>
        <v>3</v>
      </c>
    </row>
    <row r="35" spans="1:6" ht="12">
      <c r="A35" s="41" t="str">
        <f>+A15</f>
        <v>Filgastrim</v>
      </c>
      <c r="B35" s="11" t="str">
        <f t="shared" si="0"/>
        <v>Amp</v>
      </c>
      <c r="C35" s="11">
        <f t="shared" si="0"/>
        <v>300</v>
      </c>
      <c r="D35" s="11" t="str">
        <f t="shared" si="0"/>
        <v>ug</v>
      </c>
      <c r="E35" s="11" t="str">
        <f>+E32</f>
        <v>#</v>
      </c>
      <c r="F35" s="51">
        <f>+G28</f>
        <v>6</v>
      </c>
    </row>
    <row r="36" spans="1:9" ht="12">
      <c r="A36" s="41" t="s">
        <v>79</v>
      </c>
      <c r="B36" s="11" t="s">
        <v>60</v>
      </c>
      <c r="C36" s="11">
        <v>4</v>
      </c>
      <c r="D36" s="11" t="s">
        <v>73</v>
      </c>
      <c r="E36" s="11" t="s">
        <v>100</v>
      </c>
      <c r="F36" s="51">
        <v>15</v>
      </c>
      <c r="H36" s="17"/>
      <c r="I36" s="17"/>
    </row>
    <row r="37" spans="1:9" ht="12">
      <c r="A37" s="54" t="s">
        <v>102</v>
      </c>
      <c r="B37" s="11" t="s">
        <v>103</v>
      </c>
      <c r="C37" s="11">
        <v>1</v>
      </c>
      <c r="D37" s="11"/>
      <c r="E37" s="11"/>
      <c r="F37" s="51">
        <v>1</v>
      </c>
      <c r="H37" s="17"/>
      <c r="I37" s="17"/>
    </row>
    <row r="38" spans="1:9" ht="12.75" thickBot="1">
      <c r="A38" s="44" t="s">
        <v>81</v>
      </c>
      <c r="B38" s="47" t="s">
        <v>60</v>
      </c>
      <c r="C38" s="47">
        <v>8</v>
      </c>
      <c r="D38" s="47" t="s">
        <v>73</v>
      </c>
      <c r="E38" s="47" t="s">
        <v>100</v>
      </c>
      <c r="F38" s="52">
        <v>3</v>
      </c>
      <c r="H38" s="17"/>
      <c r="I38" s="17"/>
    </row>
    <row r="39" spans="8:9" ht="13.5" thickBot="1" thickTop="1">
      <c r="H39" s="17"/>
      <c r="I39" s="17"/>
    </row>
    <row r="40" spans="1:9" ht="12.75" thickTop="1">
      <c r="A40" s="38" t="s">
        <v>76</v>
      </c>
      <c r="B40" s="39"/>
      <c r="C40" s="39"/>
      <c r="D40" s="39"/>
      <c r="E40" s="39"/>
      <c r="F40" s="39"/>
      <c r="G40" s="40"/>
      <c r="H40" s="17"/>
      <c r="I40" s="17"/>
    </row>
    <row r="41" spans="1:9" ht="12">
      <c r="A41" s="56" t="str">
        <f>+A15</f>
        <v>Filgastrim</v>
      </c>
      <c r="B41" s="10"/>
      <c r="C41" s="12">
        <f>+D28</f>
        <v>300</v>
      </c>
      <c r="D41" s="11" t="str">
        <f>+D15</f>
        <v>ug</v>
      </c>
      <c r="E41" s="16" t="s">
        <v>122</v>
      </c>
      <c r="F41" s="10"/>
      <c r="G41" s="42"/>
      <c r="H41" s="17"/>
      <c r="I41" s="17"/>
    </row>
    <row r="42" spans="1:9" ht="12">
      <c r="A42" s="43" t="s">
        <v>77</v>
      </c>
      <c r="B42" s="13"/>
      <c r="C42" s="14" t="s">
        <v>94</v>
      </c>
      <c r="D42" s="14" t="s">
        <v>75</v>
      </c>
      <c r="E42" s="13" t="s">
        <v>57</v>
      </c>
      <c r="F42" s="10"/>
      <c r="G42" s="42"/>
      <c r="H42" s="17"/>
      <c r="I42" s="17"/>
    </row>
    <row r="43" spans="1:9" ht="12">
      <c r="A43" s="41" t="s">
        <v>78</v>
      </c>
      <c r="B43" s="10"/>
      <c r="C43" s="11">
        <v>8</v>
      </c>
      <c r="D43" s="11" t="s">
        <v>73</v>
      </c>
      <c r="E43" s="16" t="s">
        <v>123</v>
      </c>
      <c r="F43" s="16"/>
      <c r="G43" s="42"/>
      <c r="H43" s="17"/>
      <c r="I43" s="17"/>
    </row>
    <row r="44" spans="1:9" ht="12">
      <c r="A44" s="41" t="s">
        <v>79</v>
      </c>
      <c r="B44" s="10"/>
      <c r="C44" s="11">
        <v>20</v>
      </c>
      <c r="D44" s="11" t="s">
        <v>73</v>
      </c>
      <c r="E44" s="16" t="s">
        <v>123</v>
      </c>
      <c r="F44" s="16"/>
      <c r="G44" s="42"/>
      <c r="H44" s="17"/>
      <c r="I44" s="17"/>
    </row>
    <row r="45" spans="1:9" ht="12">
      <c r="A45" s="54" t="s">
        <v>104</v>
      </c>
      <c r="B45" s="10"/>
      <c r="C45" s="11">
        <v>1</v>
      </c>
      <c r="D45" s="11" t="s">
        <v>105</v>
      </c>
      <c r="E45" s="16" t="s">
        <v>106</v>
      </c>
      <c r="F45" s="16"/>
      <c r="G45" s="42"/>
      <c r="H45" s="17"/>
      <c r="I45" s="17"/>
    </row>
    <row r="46" spans="1:9" ht="12">
      <c r="A46" s="43" t="s">
        <v>80</v>
      </c>
      <c r="B46" s="10"/>
      <c r="C46" s="11"/>
      <c r="D46" s="11"/>
      <c r="E46" s="16"/>
      <c r="F46" s="16"/>
      <c r="G46" s="42"/>
      <c r="H46" s="17"/>
      <c r="I46" s="17"/>
    </row>
    <row r="47" spans="1:9" ht="12">
      <c r="A47" s="56" t="str">
        <f>+A13</f>
        <v>Cladribina</v>
      </c>
      <c r="B47" s="10"/>
      <c r="C47" s="12">
        <f>+D26</f>
        <v>7.886355412020105</v>
      </c>
      <c r="D47" s="11" t="str">
        <f>+D13</f>
        <v>mg</v>
      </c>
      <c r="E47" s="16" t="s">
        <v>11</v>
      </c>
      <c r="F47" s="16"/>
      <c r="G47" s="42"/>
      <c r="H47" s="17"/>
      <c r="I47" s="17"/>
    </row>
    <row r="48" spans="1:9" ht="12">
      <c r="A48" s="56"/>
      <c r="B48" s="10"/>
      <c r="C48" s="12"/>
      <c r="D48" s="11"/>
      <c r="E48" s="16" t="s">
        <v>125</v>
      </c>
      <c r="F48" s="16"/>
      <c r="G48" s="42"/>
      <c r="H48" s="17"/>
      <c r="I48" s="17"/>
    </row>
    <row r="49" spans="1:9" ht="12">
      <c r="A49" s="41" t="str">
        <f>+$A$12</f>
        <v>Citarabina</v>
      </c>
      <c r="B49" s="10"/>
      <c r="C49" s="12">
        <f>+$D$25</f>
        <v>3154.5421648080414</v>
      </c>
      <c r="D49" s="11" t="s">
        <v>73</v>
      </c>
      <c r="E49" s="16" t="s">
        <v>126</v>
      </c>
      <c r="F49" s="16"/>
      <c r="G49" s="42"/>
      <c r="H49" s="17"/>
      <c r="I49" s="17"/>
    </row>
    <row r="50" spans="1:9" ht="12">
      <c r="A50" s="41"/>
      <c r="B50" s="10"/>
      <c r="C50" s="12"/>
      <c r="D50" s="11"/>
      <c r="E50" s="16" t="s">
        <v>125</v>
      </c>
      <c r="F50" s="16"/>
      <c r="G50" s="42"/>
      <c r="H50" s="17"/>
      <c r="I50" s="17"/>
    </row>
    <row r="51" spans="1:9" ht="12.75" thickBot="1">
      <c r="A51" s="44" t="str">
        <f>+A14</f>
        <v>Mitoxantrona</v>
      </c>
      <c r="B51" s="45"/>
      <c r="C51" s="46">
        <f>+D27</f>
        <v>15.77271082404021</v>
      </c>
      <c r="D51" s="47" t="str">
        <f>+D14</f>
        <v>mg</v>
      </c>
      <c r="E51" s="48" t="s">
        <v>32</v>
      </c>
      <c r="F51" s="48"/>
      <c r="G51" s="49"/>
      <c r="H51" s="17"/>
      <c r="I51" s="17"/>
    </row>
    <row r="52" ht="12.75" thickTop="1">
      <c r="A52" s="1" t="s">
        <v>91</v>
      </c>
    </row>
    <row r="53" ht="12">
      <c r="A53" s="19" t="s">
        <v>121</v>
      </c>
    </row>
    <row r="54" spans="1:6" ht="12">
      <c r="A54" s="18" t="s">
        <v>89</v>
      </c>
      <c r="B54" s="18" t="s">
        <v>90</v>
      </c>
      <c r="C54" s="18"/>
      <c r="D54" s="18"/>
      <c r="E54" s="18"/>
      <c r="F54" s="18"/>
    </row>
    <row r="55" ht="12">
      <c r="A55" t="s">
        <v>87</v>
      </c>
    </row>
  </sheetData>
  <sheetProtection/>
  <hyperlinks>
    <hyperlink ref="D2" r:id="rId1" display="www.mauriciolema.com"/>
  </hyperlinks>
  <printOptions/>
  <pageMargins left="0.75" right="0.75" top="1" bottom="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C16" sqref="C16"/>
    </sheetView>
  </sheetViews>
  <sheetFormatPr defaultColWidth="11.57421875" defaultRowHeight="12.75"/>
  <cols>
    <col min="1" max="1" width="14.7109375" style="0" customWidth="1"/>
    <col min="2" max="3" width="11.421875" style="0" customWidth="1"/>
    <col min="4" max="4" width="12.00390625" style="0" customWidth="1"/>
    <col min="5" max="5" width="13.28125" style="0" customWidth="1"/>
  </cols>
  <sheetData>
    <row r="1" spans="1:7" ht="15">
      <c r="A1" s="30"/>
      <c r="B1" s="30"/>
      <c r="C1" s="31"/>
      <c r="D1" s="32" t="s">
        <v>95</v>
      </c>
      <c r="E1" s="30"/>
      <c r="F1" s="30"/>
      <c r="G1" s="30"/>
    </row>
    <row r="2" spans="1:7" ht="12">
      <c r="A2" s="33"/>
      <c r="B2" s="33"/>
      <c r="C2" s="33"/>
      <c r="D2" s="34" t="s">
        <v>96</v>
      </c>
      <c r="E2" s="33"/>
      <c r="F2" s="33"/>
      <c r="G2" s="33"/>
    </row>
    <row r="3" spans="1:7" ht="12">
      <c r="A3" s="35"/>
      <c r="B3" s="36"/>
      <c r="C3" s="36"/>
      <c r="D3" s="36"/>
      <c r="E3" s="36"/>
      <c r="F3" s="36"/>
      <c r="G3" s="37" t="s">
        <v>97</v>
      </c>
    </row>
    <row r="4" ht="12">
      <c r="A4" s="1" t="s">
        <v>93</v>
      </c>
    </row>
    <row r="5" spans="1:3" ht="12">
      <c r="A5" t="s">
        <v>56</v>
      </c>
      <c r="C5" s="1" t="s">
        <v>15</v>
      </c>
    </row>
    <row r="6" spans="1:3" ht="12">
      <c r="A6" t="s">
        <v>57</v>
      </c>
      <c r="C6" t="s">
        <v>27</v>
      </c>
    </row>
    <row r="7" spans="1:3" ht="15">
      <c r="A7" t="s">
        <v>58</v>
      </c>
      <c r="C7" s="55" t="s">
        <v>115</v>
      </c>
    </row>
    <row r="8" spans="1:3" ht="12">
      <c r="A8" t="s">
        <v>92</v>
      </c>
      <c r="C8" t="s">
        <v>116</v>
      </c>
    </row>
    <row r="10" ht="12">
      <c r="A10" t="s">
        <v>59</v>
      </c>
    </row>
    <row r="11" spans="1:4" ht="12">
      <c r="A11" t="s">
        <v>61</v>
      </c>
      <c r="B11" s="3" t="s">
        <v>62</v>
      </c>
      <c r="C11" s="3" t="s">
        <v>74</v>
      </c>
      <c r="D11" s="3" t="s">
        <v>75</v>
      </c>
    </row>
    <row r="12" spans="1:4" ht="12">
      <c r="A12" s="2" t="s">
        <v>98</v>
      </c>
      <c r="B12" s="9" t="s">
        <v>60</v>
      </c>
      <c r="C12" s="7">
        <v>500</v>
      </c>
      <c r="D12" s="3" t="s">
        <v>73</v>
      </c>
    </row>
    <row r="13" spans="1:4" ht="12">
      <c r="A13" s="2" t="s">
        <v>118</v>
      </c>
      <c r="B13" s="9" t="s">
        <v>60</v>
      </c>
      <c r="C13" s="7">
        <v>20</v>
      </c>
      <c r="D13" s="3" t="s">
        <v>73</v>
      </c>
    </row>
    <row r="14" spans="1:3" ht="12">
      <c r="A14" s="2"/>
      <c r="B14" s="2"/>
      <c r="C14" s="1"/>
    </row>
    <row r="15" spans="1:5" ht="12">
      <c r="A15" s="24" t="s">
        <v>82</v>
      </c>
      <c r="B15" s="25"/>
      <c r="C15" s="20">
        <f>+'CLAG-M'!C17</f>
        <v>160</v>
      </c>
      <c r="E15" s="5" t="s">
        <v>84</v>
      </c>
    </row>
    <row r="16" spans="1:5" ht="12">
      <c r="A16" s="26" t="s">
        <v>83</v>
      </c>
      <c r="B16" s="27"/>
      <c r="C16" s="21">
        <f>+'CLAG-M'!C18</f>
        <v>56</v>
      </c>
      <c r="E16" s="6" t="s">
        <v>85</v>
      </c>
    </row>
    <row r="17" spans="1:5" ht="12">
      <c r="A17" s="26" t="s">
        <v>111</v>
      </c>
      <c r="B17" s="27"/>
      <c r="C17" s="21">
        <f>+'CLAG-M'!C19</f>
        <v>50</v>
      </c>
      <c r="E17" s="6" t="s">
        <v>113</v>
      </c>
    </row>
    <row r="18" spans="1:5" ht="12">
      <c r="A18" s="26" t="s">
        <v>63</v>
      </c>
      <c r="B18" s="27"/>
      <c r="C18" s="22">
        <f>0.20274*POWER(C15/100,0.725)*POWER(C16,0.425)</f>
        <v>1.5772710824040208</v>
      </c>
      <c r="E18" s="5" t="s">
        <v>88</v>
      </c>
    </row>
    <row r="19" spans="1:5" ht="12">
      <c r="A19" s="28" t="s">
        <v>64</v>
      </c>
      <c r="B19" s="29"/>
      <c r="C19" s="23">
        <v>100</v>
      </c>
      <c r="E19" s="5" t="s">
        <v>86</v>
      </c>
    </row>
    <row r="21" ht="12">
      <c r="A21" t="s">
        <v>65</v>
      </c>
    </row>
    <row r="22" spans="1:7" ht="12">
      <c r="A22" t="s">
        <v>61</v>
      </c>
      <c r="B22" s="3" t="s">
        <v>66</v>
      </c>
      <c r="C22" s="3" t="s">
        <v>67</v>
      </c>
      <c r="D22" s="15" t="s">
        <v>68</v>
      </c>
      <c r="E22" s="3" t="s">
        <v>69</v>
      </c>
      <c r="F22" s="3" t="s">
        <v>70</v>
      </c>
      <c r="G22" s="3" t="s">
        <v>99</v>
      </c>
    </row>
    <row r="23" spans="1:7" ht="12">
      <c r="A23" t="str">
        <f>+$A$12</f>
        <v>Citarabina</v>
      </c>
      <c r="B23" s="7">
        <v>1500</v>
      </c>
      <c r="C23" s="4">
        <f>+B23*$C$18</f>
        <v>2365.906623606031</v>
      </c>
      <c r="D23" s="4">
        <f>+C23*$C$19/100</f>
        <v>2365.906623606031</v>
      </c>
      <c r="E23" s="8">
        <f>+D23/C12</f>
        <v>4.731813247212062</v>
      </c>
      <c r="F23" s="4">
        <f>IF(INT(E23)=E23,E23,INT(E23)+1)</f>
        <v>5</v>
      </c>
      <c r="G23" s="3">
        <f>+F23*3</f>
        <v>15</v>
      </c>
    </row>
    <row r="24" spans="1:7" ht="12">
      <c r="A24" t="str">
        <f>+A13</f>
        <v>Mitoxantrona</v>
      </c>
      <c r="B24" s="7">
        <v>10</v>
      </c>
      <c r="C24" s="4">
        <f>+B24*$C$18</f>
        <v>15.772710824040209</v>
      </c>
      <c r="D24" s="4">
        <f>+C24*$C$19/100</f>
        <v>15.77271082404021</v>
      </c>
      <c r="E24" s="8">
        <f>+D24/C13</f>
        <v>0.7886355412020105</v>
      </c>
      <c r="F24" s="4">
        <f>IF(INT(E24)=E24,E24,INT(E24)+1)</f>
        <v>1</v>
      </c>
      <c r="G24" s="3">
        <f>+F24*3</f>
        <v>3</v>
      </c>
    </row>
    <row r="25" ht="12.75" thickBot="1"/>
    <row r="26" spans="1:6" ht="12.75" thickTop="1">
      <c r="A26" s="38" t="s">
        <v>71</v>
      </c>
      <c r="B26" s="50"/>
      <c r="C26" s="39"/>
      <c r="D26" s="39"/>
      <c r="E26" s="39"/>
      <c r="F26" s="53"/>
    </row>
    <row r="27" spans="1:6" ht="12">
      <c r="A27" s="41" t="s">
        <v>61</v>
      </c>
      <c r="B27" s="11" t="s">
        <v>62</v>
      </c>
      <c r="C27" s="11" t="s">
        <v>74</v>
      </c>
      <c r="D27" s="11" t="s">
        <v>75</v>
      </c>
      <c r="E27" s="11" t="s">
        <v>100</v>
      </c>
      <c r="F27" s="51" t="s">
        <v>72</v>
      </c>
    </row>
    <row r="28" spans="1:6" ht="12">
      <c r="A28" s="41" t="str">
        <f>+$A$12</f>
        <v>Citarabina</v>
      </c>
      <c r="B28" s="11" t="str">
        <f aca="true" t="shared" si="0" ref="B28:D29">+B12</f>
        <v>Amp</v>
      </c>
      <c r="C28" s="11">
        <f t="shared" si="0"/>
        <v>500</v>
      </c>
      <c r="D28" s="11" t="str">
        <f t="shared" si="0"/>
        <v>mg</v>
      </c>
      <c r="E28" s="11" t="s">
        <v>100</v>
      </c>
      <c r="F28" s="51">
        <f>+G23</f>
        <v>15</v>
      </c>
    </row>
    <row r="29" spans="1:6" ht="12">
      <c r="A29" s="41" t="str">
        <f>+A13</f>
        <v>Mitoxantrona</v>
      </c>
      <c r="B29" s="11" t="str">
        <f t="shared" si="0"/>
        <v>Amp</v>
      </c>
      <c r="C29" s="11">
        <f t="shared" si="0"/>
        <v>20</v>
      </c>
      <c r="D29" s="11" t="str">
        <f t="shared" si="0"/>
        <v>mg</v>
      </c>
      <c r="E29" s="11" t="str">
        <f>+E27</f>
        <v>#</v>
      </c>
      <c r="F29" s="51">
        <f>+G24</f>
        <v>3</v>
      </c>
    </row>
    <row r="30" spans="1:9" ht="12">
      <c r="A30" s="41" t="s">
        <v>79</v>
      </c>
      <c r="B30" s="11" t="s">
        <v>60</v>
      </c>
      <c r="C30" s="11">
        <v>4</v>
      </c>
      <c r="D30" s="11" t="s">
        <v>73</v>
      </c>
      <c r="E30" s="11" t="s">
        <v>100</v>
      </c>
      <c r="F30" s="51">
        <v>15</v>
      </c>
      <c r="H30" s="17"/>
      <c r="I30" s="17"/>
    </row>
    <row r="31" spans="1:9" ht="12">
      <c r="A31" s="54" t="s">
        <v>102</v>
      </c>
      <c r="B31" s="11" t="s">
        <v>103</v>
      </c>
      <c r="C31" s="11">
        <v>1</v>
      </c>
      <c r="D31" s="11"/>
      <c r="E31" s="11"/>
      <c r="F31" s="51">
        <v>1</v>
      </c>
      <c r="H31" s="17"/>
      <c r="I31" s="17"/>
    </row>
    <row r="32" spans="1:9" ht="12.75" thickBot="1">
      <c r="A32" s="44" t="s">
        <v>81</v>
      </c>
      <c r="B32" s="47" t="s">
        <v>60</v>
      </c>
      <c r="C32" s="47">
        <v>8</v>
      </c>
      <c r="D32" s="47" t="s">
        <v>73</v>
      </c>
      <c r="E32" s="47" t="s">
        <v>100</v>
      </c>
      <c r="F32" s="52">
        <v>3</v>
      </c>
      <c r="H32" s="17"/>
      <c r="I32" s="17"/>
    </row>
    <row r="33" spans="8:9" ht="13.5" thickBot="1" thickTop="1">
      <c r="H33" s="17"/>
      <c r="I33" s="17"/>
    </row>
    <row r="34" spans="1:9" ht="12.75" thickTop="1">
      <c r="A34" s="38" t="s">
        <v>76</v>
      </c>
      <c r="B34" s="39"/>
      <c r="C34" s="39"/>
      <c r="D34" s="39"/>
      <c r="E34" s="39"/>
      <c r="F34" s="39"/>
      <c r="G34" s="40"/>
      <c r="H34" s="17"/>
      <c r="I34" s="17"/>
    </row>
    <row r="35" spans="1:9" ht="12">
      <c r="A35" s="43" t="s">
        <v>77</v>
      </c>
      <c r="B35" s="13"/>
      <c r="C35" s="14" t="s">
        <v>94</v>
      </c>
      <c r="D35" s="14" t="s">
        <v>75</v>
      </c>
      <c r="E35" s="13" t="s">
        <v>57</v>
      </c>
      <c r="F35" s="10"/>
      <c r="G35" s="42"/>
      <c r="H35" s="17"/>
      <c r="I35" s="17"/>
    </row>
    <row r="36" spans="1:9" ht="12">
      <c r="A36" s="41" t="s">
        <v>78</v>
      </c>
      <c r="B36" s="10"/>
      <c r="C36" s="11">
        <v>8</v>
      </c>
      <c r="D36" s="11" t="s">
        <v>73</v>
      </c>
      <c r="E36" s="16" t="s">
        <v>123</v>
      </c>
      <c r="F36" s="16"/>
      <c r="G36" s="42"/>
      <c r="H36" s="17"/>
      <c r="I36" s="17"/>
    </row>
    <row r="37" spans="1:9" ht="12">
      <c r="A37" s="41" t="s">
        <v>79</v>
      </c>
      <c r="B37" s="10"/>
      <c r="C37" s="11">
        <v>20</v>
      </c>
      <c r="D37" s="11" t="s">
        <v>73</v>
      </c>
      <c r="E37" s="16" t="s">
        <v>123</v>
      </c>
      <c r="F37" s="16"/>
      <c r="G37" s="42"/>
      <c r="H37" s="17"/>
      <c r="I37" s="17"/>
    </row>
    <row r="38" spans="1:9" ht="12">
      <c r="A38" s="54" t="s">
        <v>104</v>
      </c>
      <c r="B38" s="10"/>
      <c r="C38" s="11">
        <v>1</v>
      </c>
      <c r="D38" s="11" t="s">
        <v>105</v>
      </c>
      <c r="E38" s="16" t="s">
        <v>106</v>
      </c>
      <c r="F38" s="16"/>
      <c r="G38" s="42"/>
      <c r="H38" s="17"/>
      <c r="I38" s="17"/>
    </row>
    <row r="39" spans="1:9" ht="12">
      <c r="A39" s="43" t="s">
        <v>80</v>
      </c>
      <c r="B39" s="10"/>
      <c r="C39" s="11"/>
      <c r="D39" s="11"/>
      <c r="E39" s="16"/>
      <c r="F39" s="16"/>
      <c r="G39" s="42"/>
      <c r="H39" s="17"/>
      <c r="I39" s="17"/>
    </row>
    <row r="40" spans="1:9" ht="12">
      <c r="A40" s="41" t="str">
        <f>+$A$12</f>
        <v>Citarabina</v>
      </c>
      <c r="B40" s="10"/>
      <c r="C40" s="12">
        <f>+$D$23</f>
        <v>2365.906623606031</v>
      </c>
      <c r="D40" s="11" t="s">
        <v>73</v>
      </c>
      <c r="E40" s="16" t="s">
        <v>30</v>
      </c>
      <c r="F40" s="16"/>
      <c r="G40" s="42"/>
      <c r="H40" s="17"/>
      <c r="I40" s="17"/>
    </row>
    <row r="41" spans="1:9" ht="12">
      <c r="A41" s="41"/>
      <c r="B41" s="10"/>
      <c r="C41" s="12"/>
      <c r="D41" s="11"/>
      <c r="E41" s="16" t="s">
        <v>29</v>
      </c>
      <c r="F41" s="16"/>
      <c r="G41" s="42"/>
      <c r="H41" s="17"/>
      <c r="I41" s="17"/>
    </row>
    <row r="42" spans="1:9" ht="12.75" thickBot="1">
      <c r="A42" s="44" t="str">
        <f>+A13</f>
        <v>Mitoxantrona</v>
      </c>
      <c r="B42" s="45"/>
      <c r="C42" s="46">
        <f>+D24</f>
        <v>15.77271082404021</v>
      </c>
      <c r="D42" s="47" t="str">
        <f>+D13</f>
        <v>mg</v>
      </c>
      <c r="E42" s="48" t="s">
        <v>31</v>
      </c>
      <c r="F42" s="48"/>
      <c r="G42" s="49"/>
      <c r="H42" s="17"/>
      <c r="I42" s="17"/>
    </row>
    <row r="43" ht="12.75" thickTop="1">
      <c r="A43" s="1" t="s">
        <v>91</v>
      </c>
    </row>
    <row r="44" ht="12">
      <c r="A44" s="19" t="s">
        <v>28</v>
      </c>
    </row>
    <row r="45" spans="1:6" ht="12">
      <c r="A45" s="18" t="s">
        <v>89</v>
      </c>
      <c r="B45" s="18" t="s">
        <v>90</v>
      </c>
      <c r="C45" s="18"/>
      <c r="D45" s="18"/>
      <c r="E45" s="18"/>
      <c r="F45" s="18"/>
    </row>
    <row r="46" ht="12">
      <c r="A46" t="s">
        <v>87</v>
      </c>
    </row>
  </sheetData>
  <sheetProtection/>
  <hyperlinks>
    <hyperlink ref="D2" r:id="rId1" display="www.mauriciolema.com"/>
  </hyperlink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7">
      <selection activeCell="A50" sqref="A50"/>
    </sheetView>
  </sheetViews>
  <sheetFormatPr defaultColWidth="11.57421875" defaultRowHeight="12.75"/>
  <cols>
    <col min="1" max="1" width="14.7109375" style="0" customWidth="1"/>
    <col min="2" max="3" width="11.421875" style="0" customWidth="1"/>
    <col min="4" max="4" width="12.00390625" style="0" customWidth="1"/>
    <col min="5" max="5" width="13.28125" style="0" customWidth="1"/>
  </cols>
  <sheetData>
    <row r="1" spans="1:7" ht="15">
      <c r="A1" s="30"/>
      <c r="B1" s="30"/>
      <c r="C1" s="31"/>
      <c r="D1" s="32" t="s">
        <v>95</v>
      </c>
      <c r="E1" s="30"/>
      <c r="F1" s="30"/>
      <c r="G1" s="30"/>
    </row>
    <row r="2" spans="1:7" ht="12">
      <c r="A2" s="33"/>
      <c r="B2" s="33"/>
      <c r="C2" s="33"/>
      <c r="D2" s="34" t="s">
        <v>96</v>
      </c>
      <c r="E2" s="33"/>
      <c r="F2" s="33"/>
      <c r="G2" s="33"/>
    </row>
    <row r="3" spans="1:7" ht="12">
      <c r="A3" s="35"/>
      <c r="B3" s="36"/>
      <c r="C3" s="36"/>
      <c r="D3" s="36"/>
      <c r="E3" s="36"/>
      <c r="F3" s="36"/>
      <c r="G3" s="37" t="s">
        <v>97</v>
      </c>
    </row>
    <row r="4" ht="12">
      <c r="A4" s="1" t="s">
        <v>93</v>
      </c>
    </row>
    <row r="5" spans="1:3" ht="12">
      <c r="A5" t="s">
        <v>56</v>
      </c>
      <c r="C5" s="1" t="s">
        <v>33</v>
      </c>
    </row>
    <row r="6" spans="1:3" ht="12">
      <c r="A6" t="s">
        <v>57</v>
      </c>
      <c r="C6" t="s">
        <v>101</v>
      </c>
    </row>
    <row r="7" spans="1:3" ht="15">
      <c r="A7" t="s">
        <v>58</v>
      </c>
      <c r="C7" s="55" t="s">
        <v>115</v>
      </c>
    </row>
    <row r="8" spans="1:3" ht="12">
      <c r="A8" t="s">
        <v>92</v>
      </c>
      <c r="C8" t="s">
        <v>116</v>
      </c>
    </row>
    <row r="10" ht="12">
      <c r="A10" t="s">
        <v>59</v>
      </c>
    </row>
    <row r="11" spans="1:4" ht="12">
      <c r="A11" t="s">
        <v>61</v>
      </c>
      <c r="B11" s="3" t="s">
        <v>62</v>
      </c>
      <c r="C11" s="3" t="s">
        <v>74</v>
      </c>
      <c r="D11" s="3" t="s">
        <v>75</v>
      </c>
    </row>
    <row r="12" spans="1:4" ht="12">
      <c r="A12" s="2" t="s">
        <v>98</v>
      </c>
      <c r="B12" s="9" t="s">
        <v>60</v>
      </c>
      <c r="C12" s="7">
        <v>500</v>
      </c>
      <c r="D12" s="3" t="s">
        <v>73</v>
      </c>
    </row>
    <row r="13" spans="1:4" ht="12">
      <c r="A13" s="2" t="s">
        <v>117</v>
      </c>
      <c r="B13" s="9" t="s">
        <v>60</v>
      </c>
      <c r="C13" s="7">
        <v>10</v>
      </c>
      <c r="D13" s="3" t="s">
        <v>73</v>
      </c>
    </row>
    <row r="14" spans="1:3" ht="12">
      <c r="A14" s="2"/>
      <c r="B14" s="2"/>
      <c r="C14" s="1"/>
    </row>
    <row r="15" spans="1:5" ht="12">
      <c r="A15" s="24" t="s">
        <v>82</v>
      </c>
      <c r="B15" s="25"/>
      <c r="C15" s="20">
        <f>+'CLAG-M'!C17</f>
        <v>160</v>
      </c>
      <c r="E15" s="5" t="s">
        <v>84</v>
      </c>
    </row>
    <row r="16" spans="1:5" ht="12">
      <c r="A16" s="26" t="s">
        <v>83</v>
      </c>
      <c r="B16" s="27"/>
      <c r="C16" s="21">
        <f>+'CLAG-M'!C18</f>
        <v>56</v>
      </c>
      <c r="E16" s="6" t="s">
        <v>85</v>
      </c>
    </row>
    <row r="17" spans="1:5" ht="12">
      <c r="A17" s="26" t="s">
        <v>111</v>
      </c>
      <c r="B17" s="27"/>
      <c r="C17" s="21">
        <f>+'CLAG-M'!C19</f>
        <v>50</v>
      </c>
      <c r="E17" s="6" t="s">
        <v>112</v>
      </c>
    </row>
    <row r="18" spans="1:5" ht="12">
      <c r="A18" s="26" t="s">
        <v>63</v>
      </c>
      <c r="B18" s="27"/>
      <c r="C18" s="22">
        <f>0.20274*POWER(C15/100,0.725)*POWER(C16,0.425)</f>
        <v>1.5772710824040208</v>
      </c>
      <c r="E18" s="5" t="s">
        <v>88</v>
      </c>
    </row>
    <row r="19" spans="1:5" ht="12">
      <c r="A19" s="28" t="s">
        <v>64</v>
      </c>
      <c r="B19" s="29"/>
      <c r="C19" s="23">
        <v>100</v>
      </c>
      <c r="E19" s="5" t="s">
        <v>86</v>
      </c>
    </row>
    <row r="21" ht="12">
      <c r="A21" t="s">
        <v>65</v>
      </c>
    </row>
    <row r="22" spans="1:7" ht="12">
      <c r="A22" t="s">
        <v>61</v>
      </c>
      <c r="B22" s="3" t="s">
        <v>66</v>
      </c>
      <c r="C22" s="3" t="s">
        <v>67</v>
      </c>
      <c r="D22" s="15" t="s">
        <v>68</v>
      </c>
      <c r="E22" s="3" t="s">
        <v>69</v>
      </c>
      <c r="F22" s="3" t="s">
        <v>70</v>
      </c>
      <c r="G22" s="3" t="s">
        <v>99</v>
      </c>
    </row>
    <row r="23" spans="1:7" ht="12">
      <c r="A23" t="str">
        <f>+$A$12</f>
        <v>Citarabina</v>
      </c>
      <c r="B23" s="7">
        <v>4000</v>
      </c>
      <c r="C23" s="4">
        <f>+B23*$C$18</f>
        <v>6309.084329616083</v>
      </c>
      <c r="D23" s="4">
        <f>+C23*$C$19/100</f>
        <v>6309.084329616083</v>
      </c>
      <c r="E23" s="8">
        <f>+D23/C12</f>
        <v>12.618168659232166</v>
      </c>
      <c r="F23" s="4">
        <f>IF(INT(E23)=E23,E23,INT(E23)+1)</f>
        <v>13</v>
      </c>
      <c r="G23" s="3">
        <f>+F23*3</f>
        <v>39</v>
      </c>
    </row>
    <row r="24" spans="1:7" ht="12">
      <c r="A24" t="str">
        <f>+A13</f>
        <v>Cladribina</v>
      </c>
      <c r="B24" s="7">
        <v>5</v>
      </c>
      <c r="C24" s="4">
        <f>+B24*$C$18</f>
        <v>7.886355412020104</v>
      </c>
      <c r="D24" s="4">
        <f>+C24*$C$19/100</f>
        <v>7.886355412020105</v>
      </c>
      <c r="E24" s="8">
        <f>+D24/C13</f>
        <v>0.7886355412020105</v>
      </c>
      <c r="F24" s="4">
        <f>IF(INT(E24)=E24,E24,INT(E24)+1)</f>
        <v>1</v>
      </c>
      <c r="G24" s="3">
        <f>+F24*3</f>
        <v>3</v>
      </c>
    </row>
    <row r="25" ht="12.75" thickBot="1"/>
    <row r="26" spans="1:6" ht="12.75" thickTop="1">
      <c r="A26" s="38" t="s">
        <v>71</v>
      </c>
      <c r="B26" s="50"/>
      <c r="C26" s="39"/>
      <c r="D26" s="39"/>
      <c r="E26" s="39"/>
      <c r="F26" s="53"/>
    </row>
    <row r="27" spans="1:6" ht="12">
      <c r="A27" s="41" t="s">
        <v>61</v>
      </c>
      <c r="B27" s="11" t="s">
        <v>62</v>
      </c>
      <c r="C27" s="11" t="s">
        <v>74</v>
      </c>
      <c r="D27" s="11" t="s">
        <v>75</v>
      </c>
      <c r="E27" s="11" t="s">
        <v>100</v>
      </c>
      <c r="F27" s="51" t="s">
        <v>72</v>
      </c>
    </row>
    <row r="28" spans="1:6" ht="12">
      <c r="A28" s="41" t="str">
        <f>+$A$12</f>
        <v>Citarabina</v>
      </c>
      <c r="B28" s="11" t="str">
        <f aca="true" t="shared" si="0" ref="B28:D29">+B12</f>
        <v>Amp</v>
      </c>
      <c r="C28" s="11">
        <f t="shared" si="0"/>
        <v>500</v>
      </c>
      <c r="D28" s="11" t="str">
        <f t="shared" si="0"/>
        <v>mg</v>
      </c>
      <c r="E28" s="11" t="s">
        <v>100</v>
      </c>
      <c r="F28" s="51">
        <f>+G23</f>
        <v>39</v>
      </c>
    </row>
    <row r="29" spans="1:6" ht="12">
      <c r="A29" s="41" t="str">
        <f>+A13</f>
        <v>Cladribina</v>
      </c>
      <c r="B29" s="11" t="str">
        <f t="shared" si="0"/>
        <v>Amp</v>
      </c>
      <c r="C29" s="11">
        <f t="shared" si="0"/>
        <v>10</v>
      </c>
      <c r="D29" s="11" t="str">
        <f t="shared" si="0"/>
        <v>mg</v>
      </c>
      <c r="E29" s="11" t="str">
        <f>+E27</f>
        <v>#</v>
      </c>
      <c r="F29" s="51">
        <f>+G24</f>
        <v>3</v>
      </c>
    </row>
    <row r="30" spans="1:9" ht="12">
      <c r="A30" s="41" t="s">
        <v>79</v>
      </c>
      <c r="B30" s="11" t="s">
        <v>60</v>
      </c>
      <c r="C30" s="11">
        <v>4</v>
      </c>
      <c r="D30" s="11" t="s">
        <v>73</v>
      </c>
      <c r="E30" s="11" t="s">
        <v>100</v>
      </c>
      <c r="F30" s="51">
        <v>15</v>
      </c>
      <c r="H30" s="17"/>
      <c r="I30" s="17"/>
    </row>
    <row r="31" spans="1:9" ht="12">
      <c r="A31" s="54" t="s">
        <v>102</v>
      </c>
      <c r="B31" s="11" t="s">
        <v>103</v>
      </c>
      <c r="C31" s="11">
        <v>1</v>
      </c>
      <c r="D31" s="11"/>
      <c r="E31" s="11"/>
      <c r="F31" s="51">
        <v>1</v>
      </c>
      <c r="H31" s="17"/>
      <c r="I31" s="17"/>
    </row>
    <row r="32" spans="1:9" ht="12.75" thickBot="1">
      <c r="A32" s="44" t="s">
        <v>81</v>
      </c>
      <c r="B32" s="47" t="s">
        <v>60</v>
      </c>
      <c r="C32" s="47">
        <v>8</v>
      </c>
      <c r="D32" s="47" t="s">
        <v>73</v>
      </c>
      <c r="E32" s="47" t="s">
        <v>100</v>
      </c>
      <c r="F32" s="52">
        <v>3</v>
      </c>
      <c r="H32" s="17"/>
      <c r="I32" s="17"/>
    </row>
    <row r="33" spans="8:9" ht="13.5" thickBot="1" thickTop="1">
      <c r="H33" s="17"/>
      <c r="I33" s="17"/>
    </row>
    <row r="34" spans="1:9" ht="12.75" thickTop="1">
      <c r="A34" s="38" t="s">
        <v>76</v>
      </c>
      <c r="B34" s="39"/>
      <c r="C34" s="39"/>
      <c r="D34" s="39"/>
      <c r="E34" s="39"/>
      <c r="F34" s="39"/>
      <c r="G34" s="40"/>
      <c r="H34" s="17"/>
      <c r="I34" s="17"/>
    </row>
    <row r="35" spans="1:9" ht="12">
      <c r="A35" s="43" t="s">
        <v>77</v>
      </c>
      <c r="B35" s="13"/>
      <c r="C35" s="14" t="s">
        <v>94</v>
      </c>
      <c r="D35" s="14" t="s">
        <v>75</v>
      </c>
      <c r="E35" s="13" t="s">
        <v>57</v>
      </c>
      <c r="F35" s="10"/>
      <c r="G35" s="42"/>
      <c r="H35" s="17"/>
      <c r="I35" s="17"/>
    </row>
    <row r="36" spans="1:9" ht="12">
      <c r="A36" s="41" t="s">
        <v>78</v>
      </c>
      <c r="B36" s="10"/>
      <c r="C36" s="11">
        <v>8</v>
      </c>
      <c r="D36" s="11" t="s">
        <v>73</v>
      </c>
      <c r="E36" s="16" t="s">
        <v>107</v>
      </c>
      <c r="F36" s="16"/>
      <c r="G36" s="42"/>
      <c r="H36" s="17"/>
      <c r="I36" s="17"/>
    </row>
    <row r="37" spans="1:9" ht="12">
      <c r="A37" s="41" t="s">
        <v>79</v>
      </c>
      <c r="B37" s="10"/>
      <c r="C37" s="11">
        <v>20</v>
      </c>
      <c r="D37" s="11" t="s">
        <v>73</v>
      </c>
      <c r="E37" s="16" t="s">
        <v>107</v>
      </c>
      <c r="F37" s="16"/>
      <c r="G37" s="42"/>
      <c r="H37" s="17"/>
      <c r="I37" s="17"/>
    </row>
    <row r="38" spans="1:9" ht="12">
      <c r="A38" s="54" t="s">
        <v>104</v>
      </c>
      <c r="B38" s="10"/>
      <c r="C38" s="11">
        <v>1</v>
      </c>
      <c r="D38" s="11" t="s">
        <v>105</v>
      </c>
      <c r="E38" s="16" t="s">
        <v>109</v>
      </c>
      <c r="F38" s="16"/>
      <c r="G38" s="42"/>
      <c r="H38" s="17"/>
      <c r="I38" s="17"/>
    </row>
    <row r="39" spans="1:9" ht="12">
      <c r="A39" s="43" t="s">
        <v>80</v>
      </c>
      <c r="B39" s="10"/>
      <c r="C39" s="11"/>
      <c r="D39" s="11"/>
      <c r="E39" s="16"/>
      <c r="F39" s="16"/>
      <c r="G39" s="42"/>
      <c r="H39" s="17"/>
      <c r="I39" s="17"/>
    </row>
    <row r="40" spans="1:9" ht="12">
      <c r="A40" s="56" t="str">
        <f>+A13</f>
        <v>Cladribina</v>
      </c>
      <c r="B40" s="10"/>
      <c r="C40" s="11">
        <f>+G24</f>
        <v>3</v>
      </c>
      <c r="D40" s="11" t="str">
        <f>+D13</f>
        <v>mg</v>
      </c>
      <c r="E40" s="16" t="s">
        <v>35</v>
      </c>
      <c r="F40" s="16"/>
      <c r="G40" s="42"/>
      <c r="H40" s="17"/>
      <c r="I40" s="17"/>
    </row>
    <row r="41" spans="1:9" ht="12">
      <c r="A41" s="43"/>
      <c r="B41" s="10"/>
      <c r="C41" s="11"/>
      <c r="D41" s="11"/>
      <c r="E41" s="16" t="s">
        <v>34</v>
      </c>
      <c r="F41" s="16"/>
      <c r="G41" s="42"/>
      <c r="H41" s="17"/>
      <c r="I41" s="17"/>
    </row>
    <row r="42" spans="1:9" ht="12">
      <c r="A42" s="41" t="str">
        <f>+$A$12</f>
        <v>Citarabina</v>
      </c>
      <c r="B42" s="10"/>
      <c r="C42" s="12">
        <f>+$D$23</f>
        <v>6309.084329616083</v>
      </c>
      <c r="D42" s="11" t="s">
        <v>73</v>
      </c>
      <c r="E42" s="16" t="s">
        <v>124</v>
      </c>
      <c r="F42" s="16"/>
      <c r="G42" s="42"/>
      <c r="H42" s="17"/>
      <c r="I42" s="17"/>
    </row>
    <row r="43" spans="1:9" ht="12">
      <c r="A43" s="41"/>
      <c r="B43" s="10"/>
      <c r="C43" s="12"/>
      <c r="D43" s="11"/>
      <c r="E43" s="16" t="s">
        <v>34</v>
      </c>
      <c r="F43" s="16"/>
      <c r="G43" s="42"/>
      <c r="H43" s="17"/>
      <c r="I43" s="17"/>
    </row>
    <row r="44" spans="1:9" ht="12.75" thickBot="1">
      <c r="A44" s="44" t="s">
        <v>36</v>
      </c>
      <c r="B44" s="45"/>
      <c r="C44" s="46"/>
      <c r="D44" s="47"/>
      <c r="E44" s="48"/>
      <c r="F44" s="48"/>
      <c r="G44" s="49"/>
      <c r="H44" s="17"/>
      <c r="I44" s="17"/>
    </row>
    <row r="45" ht="12.75" thickTop="1">
      <c r="A45" s="1" t="s">
        <v>91</v>
      </c>
    </row>
    <row r="46" ht="12">
      <c r="A46" s="19" t="s">
        <v>110</v>
      </c>
    </row>
    <row r="47" ht="12">
      <c r="A47" s="19" t="s">
        <v>108</v>
      </c>
    </row>
    <row r="48" spans="1:6" ht="12">
      <c r="A48" s="18" t="s">
        <v>89</v>
      </c>
      <c r="B48" s="18" t="s">
        <v>90</v>
      </c>
      <c r="C48" s="18"/>
      <c r="D48" s="18"/>
      <c r="E48" s="18"/>
      <c r="F48" s="18"/>
    </row>
    <row r="49" spans="1:6" ht="12">
      <c r="A49" s="18"/>
      <c r="B49" s="18"/>
      <c r="C49" s="18"/>
      <c r="D49" s="18"/>
      <c r="E49" s="18"/>
      <c r="F49" s="18"/>
    </row>
    <row r="50" ht="12">
      <c r="A50" t="s">
        <v>87</v>
      </c>
    </row>
  </sheetData>
  <sheetProtection/>
  <hyperlinks>
    <hyperlink ref="D2" r:id="rId1" display="www.mauriciolema.com"/>
  </hyperlinks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7">
      <selection activeCell="A45" sqref="A45"/>
    </sheetView>
  </sheetViews>
  <sheetFormatPr defaultColWidth="11.57421875" defaultRowHeight="12.75"/>
  <sheetData>
    <row r="1" spans="1:7" ht="15">
      <c r="A1" s="30"/>
      <c r="B1" s="30"/>
      <c r="C1" s="31"/>
      <c r="D1" s="32" t="s">
        <v>95</v>
      </c>
      <c r="E1" s="30"/>
      <c r="F1" s="30"/>
      <c r="G1" s="30"/>
    </row>
    <row r="2" spans="1:7" ht="12">
      <c r="A2" s="33"/>
      <c r="B2" s="33"/>
      <c r="C2" s="33"/>
      <c r="D2" s="34" t="s">
        <v>96</v>
      </c>
      <c r="E2" s="33"/>
      <c r="F2" s="33"/>
      <c r="G2" s="33"/>
    </row>
    <row r="3" spans="1:7" ht="12">
      <c r="A3" s="35"/>
      <c r="B3" s="36"/>
      <c r="C3" s="36"/>
      <c r="D3" s="36"/>
      <c r="E3" s="36"/>
      <c r="F3" s="36"/>
      <c r="G3" s="37" t="s">
        <v>97</v>
      </c>
    </row>
    <row r="4" ht="12">
      <c r="A4" s="1" t="s">
        <v>93</v>
      </c>
    </row>
    <row r="5" spans="1:3" ht="12">
      <c r="A5" t="s">
        <v>56</v>
      </c>
      <c r="C5" s="1" t="s">
        <v>12</v>
      </c>
    </row>
    <row r="6" spans="1:3" ht="12">
      <c r="A6" t="s">
        <v>57</v>
      </c>
      <c r="C6" t="s">
        <v>114</v>
      </c>
    </row>
    <row r="7" spans="1:3" ht="15">
      <c r="A7" t="s">
        <v>58</v>
      </c>
      <c r="C7" s="55" t="s">
        <v>115</v>
      </c>
    </row>
    <row r="8" spans="1:3" ht="12">
      <c r="A8" t="s">
        <v>92</v>
      </c>
      <c r="C8" t="s">
        <v>116</v>
      </c>
    </row>
    <row r="10" ht="12">
      <c r="A10" s="1" t="s">
        <v>38</v>
      </c>
    </row>
    <row r="11" ht="12">
      <c r="A11" s="1" t="s">
        <v>45</v>
      </c>
    </row>
    <row r="12" ht="12">
      <c r="A12" s="18" t="s">
        <v>39</v>
      </c>
    </row>
    <row r="13" ht="12">
      <c r="A13" s="18" t="s">
        <v>40</v>
      </c>
    </row>
    <row r="14" ht="12">
      <c r="A14" s="18" t="s">
        <v>41</v>
      </c>
    </row>
    <row r="15" ht="12">
      <c r="A15" s="18"/>
    </row>
    <row r="16" ht="12">
      <c r="A16" s="1" t="s">
        <v>46</v>
      </c>
    </row>
    <row r="17" ht="12">
      <c r="A17" s="18" t="s">
        <v>42</v>
      </c>
    </row>
    <row r="18" ht="12">
      <c r="A18" s="18" t="s">
        <v>43</v>
      </c>
    </row>
    <row r="19" ht="12">
      <c r="A19" s="18" t="s">
        <v>44</v>
      </c>
    </row>
    <row r="20" ht="12">
      <c r="A20" s="18" t="s">
        <v>47</v>
      </c>
    </row>
    <row r="22" ht="12">
      <c r="A22" s="1" t="s">
        <v>48</v>
      </c>
    </row>
    <row r="23" ht="12">
      <c r="A23" s="18" t="s">
        <v>49</v>
      </c>
    </row>
    <row r="24" ht="12">
      <c r="A24" s="18" t="s">
        <v>50</v>
      </c>
    </row>
    <row r="25" ht="12">
      <c r="A25" s="18" t="s">
        <v>51</v>
      </c>
    </row>
    <row r="26" ht="12">
      <c r="A26" s="18" t="s">
        <v>52</v>
      </c>
    </row>
    <row r="27" ht="12">
      <c r="A27" s="18" t="s">
        <v>53</v>
      </c>
    </row>
    <row r="28" ht="12">
      <c r="A28" s="18" t="s">
        <v>54</v>
      </c>
    </row>
    <row r="29" ht="12">
      <c r="A29" s="18" t="s">
        <v>55</v>
      </c>
    </row>
    <row r="31" ht="12">
      <c r="A31" s="1" t="s">
        <v>0</v>
      </c>
    </row>
    <row r="32" ht="12">
      <c r="A32" s="18" t="s">
        <v>1</v>
      </c>
    </row>
    <row r="33" ht="12">
      <c r="A33" s="18" t="s">
        <v>2</v>
      </c>
    </row>
    <row r="34" ht="12">
      <c r="A34" s="18" t="s">
        <v>3</v>
      </c>
    </row>
    <row r="35" ht="12">
      <c r="A35" s="18" t="s">
        <v>4</v>
      </c>
    </row>
    <row r="36" ht="12">
      <c r="A36" s="18" t="s">
        <v>5</v>
      </c>
    </row>
    <row r="37" ht="12">
      <c r="A37" s="18" t="s">
        <v>6</v>
      </c>
    </row>
    <row r="38" ht="12">
      <c r="A38" s="18" t="s">
        <v>7</v>
      </c>
    </row>
    <row r="39" ht="12">
      <c r="A39" s="18" t="s">
        <v>8</v>
      </c>
    </row>
    <row r="40" ht="12">
      <c r="A40" s="18" t="s">
        <v>9</v>
      </c>
    </row>
    <row r="45" ht="12">
      <c r="A45" t="s">
        <v>87</v>
      </c>
    </row>
  </sheetData>
  <sheetProtection/>
  <hyperlinks>
    <hyperlink ref="D2" r:id="rId1" display="www.mauriciolema.com"/>
  </hyperlinks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Mauricio Lema</cp:lastModifiedBy>
  <cp:lastPrinted>2004-11-21T13:05:51Z</cp:lastPrinted>
  <dcterms:created xsi:type="dcterms:W3CDTF">2004-10-16T15:27:29Z</dcterms:created>
  <dcterms:modified xsi:type="dcterms:W3CDTF">2010-08-02T02:31:39Z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