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680" windowWidth="15400" windowHeight="8660" activeTab="0"/>
  </bookViews>
  <sheets>
    <sheet name="7+3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<sst xmlns="http://schemas.openxmlformats.org/spreadsheetml/2006/main" count="78" uniqueCount="55">
  <si>
    <t>Esquema:</t>
  </si>
  <si>
    <t>Descripción</t>
  </si>
  <si>
    <t>Referencia</t>
  </si>
  <si>
    <t>Presentaciones</t>
  </si>
  <si>
    <t>Amp</t>
  </si>
  <si>
    <t>Medicamento</t>
  </si>
  <si>
    <t>Presentación</t>
  </si>
  <si>
    <t>Superficie corporal (m2)</t>
  </si>
  <si>
    <t>Intensidad de dosis (%)</t>
  </si>
  <si>
    <t>Cálculo de dosis</t>
  </si>
  <si>
    <t>mg/m2</t>
  </si>
  <si>
    <t>Dosis 100%</t>
  </si>
  <si>
    <t>Dosis Calculada</t>
  </si>
  <si>
    <t>No. Ampollas</t>
  </si>
  <si>
    <t>Redondeado</t>
  </si>
  <si>
    <t>Solicitud de Medicamentos</t>
  </si>
  <si>
    <t>Número</t>
  </si>
  <si>
    <t>mg</t>
  </si>
  <si>
    <t>Cantidad</t>
  </si>
  <si>
    <t>Unidades</t>
  </si>
  <si>
    <t>Protocolo de Administración</t>
  </si>
  <si>
    <t>Premedicación</t>
  </si>
  <si>
    <t xml:space="preserve">Ondansetron </t>
  </si>
  <si>
    <t>Dexametasona</t>
  </si>
  <si>
    <t>Posteriormente</t>
  </si>
  <si>
    <t xml:space="preserve">Ondansetrón </t>
  </si>
  <si>
    <t>Talla (cm)</t>
  </si>
  <si>
    <t>Peso (kg)</t>
  </si>
  <si>
    <t xml:space="preserve"> Entrar la talla</t>
  </si>
  <si>
    <t xml:space="preserve"> Entrar el peso</t>
  </si>
  <si>
    <t xml:space="preserve"> Entrar la intensidad de dosis</t>
  </si>
  <si>
    <r>
      <t xml:space="preserve">Hoja Creada por: </t>
    </r>
    <r>
      <rPr>
        <b/>
        <sz val="10"/>
        <rFont val="Arial"/>
        <family val="2"/>
      </rPr>
      <t>Mauricio Lema Medina</t>
    </r>
    <r>
      <rPr>
        <sz val="10"/>
        <rFont val="Arial"/>
        <family val="0"/>
      </rPr>
      <t xml:space="preserve"> MD</t>
    </r>
  </si>
  <si>
    <t xml:space="preserve"> El programa calcula la superficie corporal </t>
  </si>
  <si>
    <t>BSA fórmula:</t>
  </si>
  <si>
    <t>0,20274*POTENCIA(C13/100;0,725)*POTENCIA(C14;0,425)</t>
  </si>
  <si>
    <t>Bases:</t>
  </si>
  <si>
    <t>Indicación</t>
  </si>
  <si>
    <t>NOMBRE PACIENTE (IDENTIFICACIÓN)</t>
  </si>
  <si>
    <t>Dosis</t>
  </si>
  <si>
    <t>Mauricio Lema Medina MD</t>
  </si>
  <si>
    <t>www.mauriciolema.com</t>
  </si>
  <si>
    <t>AML</t>
  </si>
  <si>
    <t>7 + 3</t>
  </si>
  <si>
    <t>Citarabina en infusión continua por 7 días y antraciclina por 3 días</t>
  </si>
  <si>
    <t>Inducción de Leucemia Mieloide Aguda</t>
  </si>
  <si>
    <t>AML Collaborative Group. Br J Haematol. 1998;103:100-109</t>
  </si>
  <si>
    <t>Citarabina</t>
  </si>
  <si>
    <t>Idarrubicina</t>
  </si>
  <si>
    <t>#Amp/Ciclo</t>
  </si>
  <si>
    <t>IV, cada día días 1 - 7</t>
  </si>
  <si>
    <t xml:space="preserve">IV en SSN 500 cc Infusión continua </t>
  </si>
  <si>
    <t>24 horas cada día por 7 días</t>
  </si>
  <si>
    <t>IV rápido, días 1, 2 y 3 (SSN 100 cc)</t>
  </si>
  <si>
    <t>#</t>
  </si>
  <si>
    <t>Citarabina 100 mg/ m2 infusión continua por 24 horas cada día por 7 días, Idarrubicina 12 mg/m2 cada día x 3 días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</si>
</sst>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2"/>
      <color indexed="9"/>
      <name val="Arial Narrow"/>
      <family val="2"/>
    </font>
    <font>
      <u val="single"/>
      <sz val="10"/>
      <color indexed="9"/>
      <name val="Arial"/>
      <family val="0"/>
    </font>
    <font>
      <sz val="8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0" fillId="0" borderId="0" xfId="0" applyFill="1" applyBorder="1" applyAlignment="1" quotePrefix="1">
      <alignment horizontal="left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5" fillId="4" borderId="0" xfId="0" applyFont="1" applyFill="1" applyAlignment="1">
      <alignment horizontal="left"/>
    </xf>
    <xf numFmtId="0" fontId="6" fillId="4" borderId="0" xfId="0" applyFont="1" applyFill="1" applyAlignment="1">
      <alignment horizontal="center"/>
    </xf>
    <xf numFmtId="0" fontId="0" fillId="5" borderId="0" xfId="0" applyFill="1" applyAlignment="1">
      <alignment/>
    </xf>
    <xf numFmtId="0" fontId="7" fillId="5" borderId="0" xfId="20" applyFont="1" applyFill="1" applyAlignment="1" applyProtection="1">
      <alignment horizontal="center"/>
      <protection/>
    </xf>
    <xf numFmtId="0" fontId="1" fillId="6" borderId="0" xfId="0" applyFont="1" applyFill="1" applyAlignment="1">
      <alignment/>
    </xf>
    <xf numFmtId="0" fontId="0" fillId="6" borderId="0" xfId="0" applyFill="1" applyAlignment="1">
      <alignment/>
    </xf>
    <xf numFmtId="0" fontId="8" fillId="6" borderId="0" xfId="0" applyFont="1" applyFill="1" applyAlignment="1">
      <alignment horizontal="right"/>
    </xf>
    <xf numFmtId="0" fontId="2" fillId="2" borderId="9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2" fillId="2" borderId="12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1" fontId="0" fillId="2" borderId="15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5" xfId="0" applyFont="1" applyFill="1" applyBorder="1" applyAlignment="1">
      <alignment/>
    </xf>
    <xf numFmtId="0" fontId="0" fillId="2" borderId="16" xfId="0" applyFill="1" applyBorder="1" applyAlignment="1">
      <alignment/>
    </xf>
    <xf numFmtId="0" fontId="2" fillId="2" borderId="10" xfId="0" applyFont="1" applyFill="1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22">
      <selection activeCell="B44" sqref="B44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</cols>
  <sheetData>
    <row r="1" spans="1:7" ht="15">
      <c r="A1" s="30"/>
      <c r="B1" s="30"/>
      <c r="C1" s="31"/>
      <c r="D1" s="32" t="s">
        <v>39</v>
      </c>
      <c r="E1" s="30"/>
      <c r="F1" s="30"/>
      <c r="G1" s="30"/>
    </row>
    <row r="2" spans="1:7" ht="12">
      <c r="A2" s="33"/>
      <c r="B2" s="33"/>
      <c r="C2" s="33"/>
      <c r="D2" s="34" t="s">
        <v>40</v>
      </c>
      <c r="E2" s="33"/>
      <c r="F2" s="33"/>
      <c r="G2" s="33"/>
    </row>
    <row r="3" spans="1:7" ht="12">
      <c r="A3" s="35"/>
      <c r="B3" s="36"/>
      <c r="C3" s="36"/>
      <c r="D3" s="36"/>
      <c r="E3" s="36"/>
      <c r="F3" s="36"/>
      <c r="G3" s="37" t="s">
        <v>41</v>
      </c>
    </row>
    <row r="4" ht="12">
      <c r="A4" s="1" t="s">
        <v>37</v>
      </c>
    </row>
    <row r="5" spans="1:3" ht="12">
      <c r="A5" t="s">
        <v>0</v>
      </c>
      <c r="C5" s="1" t="s">
        <v>42</v>
      </c>
    </row>
    <row r="6" spans="1:3" ht="12">
      <c r="A6" t="s">
        <v>1</v>
      </c>
      <c r="C6" t="s">
        <v>43</v>
      </c>
    </row>
    <row r="7" spans="1:3" ht="12">
      <c r="A7" t="s">
        <v>2</v>
      </c>
      <c r="C7" t="s">
        <v>45</v>
      </c>
    </row>
    <row r="8" spans="1:3" ht="12">
      <c r="A8" t="s">
        <v>36</v>
      </c>
      <c r="C8" t="s">
        <v>44</v>
      </c>
    </row>
    <row r="10" ht="12">
      <c r="A10" t="s">
        <v>3</v>
      </c>
    </row>
    <row r="11" spans="1:4" ht="12">
      <c r="A11" t="s">
        <v>5</v>
      </c>
      <c r="B11" s="3" t="s">
        <v>6</v>
      </c>
      <c r="C11" s="3" t="s">
        <v>18</v>
      </c>
      <c r="D11" s="3" t="s">
        <v>19</v>
      </c>
    </row>
    <row r="12" spans="1:4" ht="12">
      <c r="A12" s="2" t="s">
        <v>46</v>
      </c>
      <c r="B12" s="9" t="s">
        <v>4</v>
      </c>
      <c r="C12" s="7">
        <v>100</v>
      </c>
      <c r="D12" s="3" t="s">
        <v>17</v>
      </c>
    </row>
    <row r="13" spans="1:4" ht="12">
      <c r="A13" s="2" t="s">
        <v>47</v>
      </c>
      <c r="B13" s="9" t="s">
        <v>4</v>
      </c>
      <c r="C13" s="7">
        <v>20</v>
      </c>
      <c r="D13" s="3" t="s">
        <v>17</v>
      </c>
    </row>
    <row r="14" spans="1:3" ht="12">
      <c r="A14" s="2"/>
      <c r="B14" s="2"/>
      <c r="C14" s="1"/>
    </row>
    <row r="15" spans="1:5" ht="12">
      <c r="A15" s="24" t="s">
        <v>26</v>
      </c>
      <c r="B15" s="25"/>
      <c r="C15" s="20">
        <v>160</v>
      </c>
      <c r="E15" s="5" t="s">
        <v>28</v>
      </c>
    </row>
    <row r="16" spans="1:5" ht="12">
      <c r="A16" s="26" t="s">
        <v>27</v>
      </c>
      <c r="B16" s="27"/>
      <c r="C16" s="21">
        <v>56</v>
      </c>
      <c r="E16" s="6" t="s">
        <v>29</v>
      </c>
    </row>
    <row r="17" spans="1:5" ht="12">
      <c r="A17" s="26" t="s">
        <v>7</v>
      </c>
      <c r="B17" s="27"/>
      <c r="C17" s="22">
        <f>0.20274*POWER(C15/100,0.725)*POWER(C16,0.425)</f>
        <v>1.5772710824040208</v>
      </c>
      <c r="E17" s="5" t="s">
        <v>32</v>
      </c>
    </row>
    <row r="18" spans="1:5" ht="12">
      <c r="A18" s="28" t="s">
        <v>8</v>
      </c>
      <c r="B18" s="29"/>
      <c r="C18" s="23">
        <v>100</v>
      </c>
      <c r="E18" s="5" t="s">
        <v>30</v>
      </c>
    </row>
    <row r="20" ht="12">
      <c r="A20" t="s">
        <v>9</v>
      </c>
    </row>
    <row r="21" spans="1:7" ht="12">
      <c r="A21" t="s">
        <v>5</v>
      </c>
      <c r="B21" s="3" t="s">
        <v>10</v>
      </c>
      <c r="C21" s="3" t="s">
        <v>11</v>
      </c>
      <c r="D21" s="15" t="s">
        <v>12</v>
      </c>
      <c r="E21" s="3" t="s">
        <v>13</v>
      </c>
      <c r="F21" s="3" t="s">
        <v>14</v>
      </c>
      <c r="G21" s="3" t="s">
        <v>48</v>
      </c>
    </row>
    <row r="22" spans="1:7" ht="12">
      <c r="A22" t="str">
        <f>+$A$12</f>
        <v>Citarabina</v>
      </c>
      <c r="B22" s="7">
        <v>100</v>
      </c>
      <c r="C22" s="4">
        <f>+B22*$C$17</f>
        <v>157.7271082404021</v>
      </c>
      <c r="D22" s="4">
        <f>+C22*$C$18/100</f>
        <v>157.7271082404021</v>
      </c>
      <c r="E22" s="8">
        <f>+D22/C12</f>
        <v>1.5772710824040208</v>
      </c>
      <c r="F22" s="4">
        <f>IF(INT(E22)=E22,E22,INT(E22)+1)</f>
        <v>2</v>
      </c>
      <c r="G22" s="3">
        <f>+F22*7</f>
        <v>14</v>
      </c>
    </row>
    <row r="23" spans="1:7" ht="12">
      <c r="A23" t="str">
        <f>+$A$13</f>
        <v>Idarrubicina</v>
      </c>
      <c r="B23" s="7">
        <v>12</v>
      </c>
      <c r="C23" s="4">
        <f>+B23*$C$17</f>
        <v>18.92725298884825</v>
      </c>
      <c r="D23" s="4">
        <f>+C23*$C$18/100</f>
        <v>18.92725298884825</v>
      </c>
      <c r="E23" s="8">
        <f>+D23/C13</f>
        <v>0.9463626494424124</v>
      </c>
      <c r="F23" s="4">
        <f>IF(INT(E23)=E23,E23,INT(E23)+1)</f>
        <v>1</v>
      </c>
      <c r="G23" s="3">
        <f>+F23*3</f>
        <v>3</v>
      </c>
    </row>
    <row r="24" ht="12.75" thickBot="1"/>
    <row r="25" spans="1:6" ht="12.75" thickTop="1">
      <c r="A25" s="38" t="s">
        <v>15</v>
      </c>
      <c r="B25" s="50"/>
      <c r="C25" s="39"/>
      <c r="D25" s="39"/>
      <c r="E25" s="39"/>
      <c r="F25" s="53"/>
    </row>
    <row r="26" spans="1:6" ht="12">
      <c r="A26" s="41" t="s">
        <v>5</v>
      </c>
      <c r="B26" s="11" t="s">
        <v>6</v>
      </c>
      <c r="C26" s="11" t="s">
        <v>18</v>
      </c>
      <c r="D26" s="11" t="s">
        <v>19</v>
      </c>
      <c r="E26" s="11" t="s">
        <v>53</v>
      </c>
      <c r="F26" s="51" t="s">
        <v>16</v>
      </c>
    </row>
    <row r="27" spans="1:6" ht="12">
      <c r="A27" s="41" t="str">
        <f>+$A$12</f>
        <v>Citarabina</v>
      </c>
      <c r="B27" s="11" t="str">
        <f aca="true" t="shared" si="0" ref="B27:D28">+B12</f>
        <v>Amp</v>
      </c>
      <c r="C27" s="11">
        <f t="shared" si="0"/>
        <v>100</v>
      </c>
      <c r="D27" s="11" t="str">
        <f t="shared" si="0"/>
        <v>mg</v>
      </c>
      <c r="E27" s="11" t="s">
        <v>53</v>
      </c>
      <c r="F27" s="51">
        <f>+G22</f>
        <v>14</v>
      </c>
    </row>
    <row r="28" spans="1:6" ht="12">
      <c r="A28" s="41" t="str">
        <f>+$A$13</f>
        <v>Idarrubicina</v>
      </c>
      <c r="B28" s="11" t="str">
        <f t="shared" si="0"/>
        <v>Amp</v>
      </c>
      <c r="C28" s="11">
        <f t="shared" si="0"/>
        <v>20</v>
      </c>
      <c r="D28" s="11" t="str">
        <f t="shared" si="0"/>
        <v>mg</v>
      </c>
      <c r="E28" s="11" t="s">
        <v>53</v>
      </c>
      <c r="F28" s="51">
        <f>+G23</f>
        <v>3</v>
      </c>
    </row>
    <row r="29" spans="1:9" ht="12">
      <c r="A29" s="41" t="s">
        <v>23</v>
      </c>
      <c r="B29" s="11" t="s">
        <v>4</v>
      </c>
      <c r="C29" s="11">
        <v>4</v>
      </c>
      <c r="D29" s="11" t="s">
        <v>17</v>
      </c>
      <c r="E29" s="11" t="s">
        <v>53</v>
      </c>
      <c r="F29" s="51">
        <v>35</v>
      </c>
      <c r="H29" s="17"/>
      <c r="I29" s="17"/>
    </row>
    <row r="30" spans="1:9" ht="12.75" thickBot="1">
      <c r="A30" s="44" t="s">
        <v>25</v>
      </c>
      <c r="B30" s="47" t="s">
        <v>4</v>
      </c>
      <c r="C30" s="47">
        <v>8</v>
      </c>
      <c r="D30" s="47" t="s">
        <v>17</v>
      </c>
      <c r="E30" s="47" t="s">
        <v>53</v>
      </c>
      <c r="F30" s="52">
        <v>7</v>
      </c>
      <c r="H30" s="17"/>
      <c r="I30" s="17"/>
    </row>
    <row r="31" spans="8:9" ht="13.5" thickBot="1" thickTop="1">
      <c r="H31" s="17"/>
      <c r="I31" s="17"/>
    </row>
    <row r="32" spans="1:9" ht="12.75" thickTop="1">
      <c r="A32" s="38" t="s">
        <v>20</v>
      </c>
      <c r="B32" s="39"/>
      <c r="C32" s="39"/>
      <c r="D32" s="39"/>
      <c r="E32" s="39"/>
      <c r="F32" s="39"/>
      <c r="G32" s="40"/>
      <c r="H32" s="17"/>
      <c r="I32" s="17"/>
    </row>
    <row r="33" spans="1:9" ht="12">
      <c r="A33" s="41"/>
      <c r="B33" s="10"/>
      <c r="C33" s="10"/>
      <c r="D33" s="10"/>
      <c r="E33" s="10"/>
      <c r="F33" s="10"/>
      <c r="G33" s="42"/>
      <c r="H33" s="17"/>
      <c r="I33" s="17"/>
    </row>
    <row r="34" spans="1:9" ht="12">
      <c r="A34" s="43" t="s">
        <v>21</v>
      </c>
      <c r="B34" s="13"/>
      <c r="C34" s="14" t="s">
        <v>38</v>
      </c>
      <c r="D34" s="14" t="s">
        <v>19</v>
      </c>
      <c r="E34" s="13" t="s">
        <v>1</v>
      </c>
      <c r="F34" s="10"/>
      <c r="G34" s="42"/>
      <c r="H34" s="17"/>
      <c r="I34" s="17"/>
    </row>
    <row r="35" spans="1:9" ht="12">
      <c r="A35" s="41" t="s">
        <v>22</v>
      </c>
      <c r="B35" s="10"/>
      <c r="C35" s="11">
        <v>8</v>
      </c>
      <c r="D35" s="11" t="s">
        <v>17</v>
      </c>
      <c r="E35" s="16" t="s">
        <v>49</v>
      </c>
      <c r="F35" s="16"/>
      <c r="G35" s="42"/>
      <c r="H35" s="17"/>
      <c r="I35" s="17"/>
    </row>
    <row r="36" spans="1:9" ht="12">
      <c r="A36" s="41" t="s">
        <v>23</v>
      </c>
      <c r="B36" s="10"/>
      <c r="C36" s="11">
        <v>20</v>
      </c>
      <c r="D36" s="11" t="s">
        <v>17</v>
      </c>
      <c r="E36" s="16" t="s">
        <v>49</v>
      </c>
      <c r="F36" s="16"/>
      <c r="G36" s="42"/>
      <c r="H36" s="17"/>
      <c r="I36" s="17"/>
    </row>
    <row r="37" spans="1:9" ht="12">
      <c r="A37" s="43" t="s">
        <v>24</v>
      </c>
      <c r="B37" s="10"/>
      <c r="C37" s="11"/>
      <c r="D37" s="11"/>
      <c r="E37" s="16"/>
      <c r="F37" s="16"/>
      <c r="G37" s="42"/>
      <c r="H37" s="17"/>
      <c r="I37" s="17"/>
    </row>
    <row r="38" spans="1:9" ht="12">
      <c r="A38" s="41" t="str">
        <f>+$A$12</f>
        <v>Citarabina</v>
      </c>
      <c r="B38" s="10"/>
      <c r="C38" s="12">
        <f>+$D$22</f>
        <v>157.7271082404021</v>
      </c>
      <c r="D38" s="11" t="s">
        <v>17</v>
      </c>
      <c r="E38" s="16" t="s">
        <v>50</v>
      </c>
      <c r="F38" s="16"/>
      <c r="G38" s="42"/>
      <c r="H38" s="17"/>
      <c r="I38" s="17"/>
    </row>
    <row r="39" spans="1:9" ht="12">
      <c r="A39" s="41"/>
      <c r="B39" s="10"/>
      <c r="C39" s="12"/>
      <c r="D39" s="11"/>
      <c r="E39" s="16" t="s">
        <v>51</v>
      </c>
      <c r="F39" s="16"/>
      <c r="G39" s="42"/>
      <c r="H39" s="17"/>
      <c r="I39" s="17"/>
    </row>
    <row r="40" spans="1:9" ht="12.75" thickBot="1">
      <c r="A40" s="44" t="str">
        <f>+$A$13</f>
        <v>Idarrubicina</v>
      </c>
      <c r="B40" s="45"/>
      <c r="C40" s="46">
        <f>+$D$23</f>
        <v>18.92725298884825</v>
      </c>
      <c r="D40" s="47" t="s">
        <v>17</v>
      </c>
      <c r="E40" s="48" t="s">
        <v>52</v>
      </c>
      <c r="F40" s="48"/>
      <c r="G40" s="49"/>
      <c r="H40" s="17"/>
      <c r="I40" s="17"/>
    </row>
    <row r="41" ht="12.75" thickTop="1">
      <c r="A41" s="1" t="s">
        <v>35</v>
      </c>
    </row>
    <row r="42" ht="12">
      <c r="A42" s="19" t="s">
        <v>54</v>
      </c>
    </row>
    <row r="43" spans="1:6" ht="12">
      <c r="A43" s="18" t="s">
        <v>33</v>
      </c>
      <c r="B43" s="18" t="s">
        <v>34</v>
      </c>
      <c r="C43" s="18"/>
      <c r="D43" s="18"/>
      <c r="E43" s="18"/>
      <c r="F43" s="18"/>
    </row>
    <row r="44" spans="1:6" ht="12">
      <c r="A44" s="18"/>
      <c r="B44" s="18"/>
      <c r="C44" s="18"/>
      <c r="D44" s="18"/>
      <c r="E44" s="18"/>
      <c r="F44" s="18"/>
    </row>
    <row r="45" ht="12">
      <c r="A45" t="s">
        <v>31</v>
      </c>
    </row>
  </sheetData>
  <hyperlinks>
    <hyperlink ref="D2" r:id="rId1" display="www.mauriciolema.com"/>
  </hyperlinks>
  <printOptions/>
  <pageMargins left="0.75" right="0.75" top="1" bottom="1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Mauricio Lema</cp:lastModifiedBy>
  <cp:lastPrinted>2004-11-21T13:05:51Z</cp:lastPrinted>
  <dcterms:created xsi:type="dcterms:W3CDTF">2004-10-16T15:27:29Z</dcterms:created>
  <dcterms:modified xsi:type="dcterms:W3CDTF">2010-08-01T15:39:14Z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