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940" windowWidth="15400" windowHeight="8400" activeTab="0"/>
  </bookViews>
  <sheets>
    <sheet name="TC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<sst xmlns="http://schemas.openxmlformats.org/spreadsheetml/2006/main" count="78" uniqueCount="58">
  <si>
    <t>Esquema:</t>
  </si>
  <si>
    <t>Descripción</t>
  </si>
  <si>
    <t>Referencia</t>
  </si>
  <si>
    <t>Presentaciones</t>
  </si>
  <si>
    <t>Amp</t>
  </si>
  <si>
    <t>Medicamento</t>
  </si>
  <si>
    <t>Presentación</t>
  </si>
  <si>
    <t>Superficie corporal (m2)</t>
  </si>
  <si>
    <t>Intensidad de dosis (%)</t>
  </si>
  <si>
    <t>mg/m2</t>
  </si>
  <si>
    <t>Dosis 100%</t>
  </si>
  <si>
    <t>Dosis Calculada</t>
  </si>
  <si>
    <t>No. Ampollas</t>
  </si>
  <si>
    <t>Solicitud de Medicamentos</t>
  </si>
  <si>
    <t>mg</t>
  </si>
  <si>
    <t>Cantidad</t>
  </si>
  <si>
    <t>Unidades</t>
  </si>
  <si>
    <t>Protocolo de Administración</t>
  </si>
  <si>
    <t>Premedicación</t>
  </si>
  <si>
    <t xml:space="preserve">Ondansetron 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</si>
  <si>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</si>
  <si>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</si>
  <si>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</si>
  <si>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</si>
  <si>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</si>
  <si>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</si>
  <si>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</si>
  <si>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</si>
  <si>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</si>
  <si>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</si>
  <si>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</si>
  <si>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</si>
  <si>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</si>
  <si>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</si>
  <si>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</si>
  <si>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</si>
  <si>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Amp / Infusión</t>
  </si>
  <si>
    <t>Cálculo de dosis por infusión (Número de ampollas)</t>
  </si>
  <si>
    <t>Docetaxel</t>
  </si>
  <si>
    <t>IV antes de quimioterapia, días 1</t>
  </si>
  <si>
    <t>en SSN 250 cc IV en infusión de 60 minutos , día 1</t>
  </si>
  <si>
    <t>Prednisolona</t>
  </si>
  <si>
    <t>Tab</t>
  </si>
  <si>
    <t>Mauricio Lema Medina MD</t>
  </si>
  <si>
    <t>www.mauriciolema.com</t>
  </si>
  <si>
    <t>#Amp/infusión</t>
  </si>
  <si>
    <t>BC</t>
  </si>
  <si>
    <t>IV antes de quimioterapia, día 1</t>
  </si>
  <si>
    <t>IV en SSN 100 cc IV rápido, día 1</t>
  </si>
  <si>
    <t xml:space="preserve">Jones SE, et al J Clin Oncol 2006 24: 5381-5387  </t>
  </si>
  <si>
    <t>Docetaxel (Taxotere ®), Ciclofosfamida</t>
  </si>
  <si>
    <t>Docetaxel 75 mg/m2, Ciclofosfamida 600 mg/m2</t>
  </si>
  <si>
    <t xml:space="preserve">Terapia adyuvante para cáncer de mama </t>
  </si>
  <si>
    <t>Ciclofosfamida</t>
  </si>
  <si>
    <t>C509</t>
  </si>
  <si>
    <t>Vìa oral cada 12 horas por 5 dosis, iniciando el día 0</t>
  </si>
  <si>
    <t>Docetaxel 75 mg/m2 día 1, Ciclofosfamida 600 mg/m2 día 1, cada 21 días</t>
  </si>
  <si>
    <t>Jones SE, Savin MA, Holmes FA, et al. Phase III Trial Comparing Doxorubicin Plus Cyclophosphamide With Docetaxel Plus Cyclophosphamide As Adjuvant Therapy for Operable Breast Cancer. J Clin Oncol 2006 24: 5381-5387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</si>
</sst>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63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2" fillId="24" borderId="13" xfId="0" applyFont="1" applyFill="1" applyBorder="1" applyAlignment="1">
      <alignment/>
    </xf>
    <xf numFmtId="0" fontId="0" fillId="24" borderId="15" xfId="0" applyFill="1" applyBorder="1" applyAlignment="1">
      <alignment/>
    </xf>
    <xf numFmtId="0" fontId="1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6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25" borderId="0" xfId="0" applyFill="1" applyAlignment="1">
      <alignment/>
    </xf>
    <xf numFmtId="0" fontId="5" fillId="25" borderId="0" xfId="0" applyFont="1" applyFill="1" applyAlignment="1">
      <alignment horizontal="left"/>
    </xf>
    <xf numFmtId="0" fontId="6" fillId="25" borderId="0" xfId="0" applyFont="1" applyFill="1" applyAlignment="1">
      <alignment horizontal="center"/>
    </xf>
    <xf numFmtId="0" fontId="0" fillId="26" borderId="0" xfId="0" applyFill="1" applyAlignment="1">
      <alignment/>
    </xf>
    <xf numFmtId="0" fontId="7" fillId="26" borderId="0" xfId="50" applyFont="1" applyFill="1" applyAlignment="1" applyProtection="1">
      <alignment horizontal="center"/>
      <protection/>
    </xf>
    <xf numFmtId="0" fontId="0" fillId="27" borderId="0" xfId="0" applyFill="1" applyAlignment="1">
      <alignment/>
    </xf>
    <xf numFmtId="0" fontId="8" fillId="27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24" borderId="17" xfId="0" applyFill="1" applyBorder="1" applyAlignment="1">
      <alignment/>
    </xf>
    <xf numFmtId="1" fontId="0" fillId="24" borderId="15" xfId="0" applyNumberForma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22" borderId="18" xfId="0" applyFont="1" applyFill="1" applyBorder="1" applyAlignment="1">
      <alignment horizontal="center"/>
    </xf>
    <xf numFmtId="0" fontId="2" fillId="22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8" fillId="0" borderId="0" xfId="0" applyFont="1" applyAlignment="1">
      <alignment horizontal="left"/>
    </xf>
    <xf numFmtId="0" fontId="8" fillId="27" borderId="0" xfId="0" applyFont="1" applyFill="1" applyAlignment="1">
      <alignment/>
    </xf>
    <xf numFmtId="0" fontId="29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47"/>
      <c r="B1" s="47"/>
      <c r="C1" s="48"/>
      <c r="D1" s="49" t="s">
        <v>43</v>
      </c>
      <c r="E1" s="47"/>
      <c r="F1" s="47"/>
      <c r="G1" s="47"/>
    </row>
    <row r="2" spans="1:7" ht="12">
      <c r="A2" s="50"/>
      <c r="B2" s="50"/>
      <c r="C2" s="50"/>
      <c r="D2" s="51" t="s">
        <v>44</v>
      </c>
      <c r="E2" s="50"/>
      <c r="F2" s="50"/>
      <c r="G2" s="50"/>
    </row>
    <row r="3" spans="1:7" ht="12">
      <c r="A3" s="71" t="s">
        <v>54</v>
      </c>
      <c r="B3" s="52"/>
      <c r="C3" s="52"/>
      <c r="D3" s="52"/>
      <c r="E3" s="52"/>
      <c r="F3" s="52"/>
      <c r="G3" s="53" t="s">
        <v>46</v>
      </c>
    </row>
    <row r="4" ht="12">
      <c r="A4" s="1" t="s">
        <v>34</v>
      </c>
    </row>
    <row r="5" spans="1:3" ht="12">
      <c r="A5" t="s">
        <v>0</v>
      </c>
      <c r="C5" s="1" t="s">
        <v>50</v>
      </c>
    </row>
    <row r="6" spans="1:3" ht="12">
      <c r="A6" t="s">
        <v>1</v>
      </c>
      <c r="C6" s="2" t="s">
        <v>51</v>
      </c>
    </row>
    <row r="7" spans="1:3" ht="15">
      <c r="A7" t="s">
        <v>2</v>
      </c>
      <c r="C7" s="70" t="s">
        <v>49</v>
      </c>
    </row>
    <row r="8" spans="1:3" ht="12">
      <c r="A8" t="s">
        <v>33</v>
      </c>
      <c r="C8" s="69" t="s">
        <v>52</v>
      </c>
    </row>
    <row r="9" ht="12">
      <c r="C9" s="68"/>
    </row>
    <row r="10" ht="12">
      <c r="A10" s="1" t="s">
        <v>3</v>
      </c>
    </row>
    <row r="11" spans="1:4" ht="12">
      <c r="A11" t="s">
        <v>5</v>
      </c>
      <c r="B11" s="3" t="s">
        <v>6</v>
      </c>
      <c r="C11" s="3" t="s">
        <v>15</v>
      </c>
      <c r="D11" s="3" t="s">
        <v>16</v>
      </c>
    </row>
    <row r="12" spans="1:4" ht="12">
      <c r="A12" s="2" t="s">
        <v>53</v>
      </c>
      <c r="B12" s="9" t="s">
        <v>4</v>
      </c>
      <c r="C12" s="7">
        <v>1000</v>
      </c>
      <c r="D12" s="3" t="s">
        <v>14</v>
      </c>
    </row>
    <row r="13" spans="1:4" ht="12">
      <c r="A13" s="2" t="s">
        <v>38</v>
      </c>
      <c r="B13" s="9" t="s">
        <v>4</v>
      </c>
      <c r="C13" s="7">
        <v>20</v>
      </c>
      <c r="D13" s="3" t="s">
        <v>14</v>
      </c>
    </row>
    <row r="14" spans="1:3" ht="12.75" thickBot="1">
      <c r="A14" s="2"/>
      <c r="B14" s="2"/>
      <c r="C14" s="1"/>
    </row>
    <row r="15" spans="1:5" ht="12.75" thickTop="1">
      <c r="A15" s="58" t="s">
        <v>23</v>
      </c>
      <c r="B15" s="65"/>
      <c r="C15" s="61">
        <v>160</v>
      </c>
      <c r="E15" s="5" t="s">
        <v>25</v>
      </c>
    </row>
    <row r="16" spans="1:5" ht="12">
      <c r="A16" s="59" t="s">
        <v>24</v>
      </c>
      <c r="B16" s="66"/>
      <c r="C16" s="62">
        <v>60</v>
      </c>
      <c r="E16" s="6" t="s">
        <v>26</v>
      </c>
    </row>
    <row r="17" spans="1:5" ht="12">
      <c r="A17" s="59" t="s">
        <v>7</v>
      </c>
      <c r="B17" s="66"/>
      <c r="C17" s="63">
        <f>0.20274*POWER(C15/100,0.725)*POWER(C16,0.425)</f>
        <v>1.6242045059487753</v>
      </c>
      <c r="E17" s="5" t="s">
        <v>29</v>
      </c>
    </row>
    <row r="18" spans="1:5" ht="12.75" thickBot="1">
      <c r="A18" s="60" t="s">
        <v>8</v>
      </c>
      <c r="B18" s="67"/>
      <c r="C18" s="64">
        <v>100</v>
      </c>
      <c r="E18" s="5" t="s">
        <v>27</v>
      </c>
    </row>
    <row r="19" ht="12.75" thickTop="1">
      <c r="A19" s="1" t="s">
        <v>37</v>
      </c>
    </row>
    <row r="20" spans="1:7" ht="12">
      <c r="A20" t="s">
        <v>5</v>
      </c>
      <c r="B20" s="3" t="s">
        <v>9</v>
      </c>
      <c r="C20" s="3" t="s">
        <v>10</v>
      </c>
      <c r="D20" s="15" t="s">
        <v>11</v>
      </c>
      <c r="E20" s="3" t="s">
        <v>12</v>
      </c>
      <c r="F20" s="54" t="s">
        <v>45</v>
      </c>
      <c r="G20" s="3"/>
    </row>
    <row r="21" spans="1:7" ht="12">
      <c r="A21" t="str">
        <f>+$A$12</f>
        <v>Ciclofosfamida</v>
      </c>
      <c r="B21" s="7">
        <v>600</v>
      </c>
      <c r="C21" s="4">
        <f>+B21*$C$17</f>
        <v>974.5227035692652</v>
      </c>
      <c r="D21" s="4">
        <f>+C21*$C$18/100</f>
        <v>974.5227035692653</v>
      </c>
      <c r="E21" s="8">
        <f>+D21/C12</f>
        <v>0.9745227035692653</v>
      </c>
      <c r="F21" s="4">
        <f>IF(INT(E21)=E21,E21,INT(E21)+1)</f>
        <v>1</v>
      </c>
      <c r="G21" s="4"/>
    </row>
    <row r="22" spans="1:7" ht="12.75" thickBot="1">
      <c r="A22" t="str">
        <f>+$A$13</f>
        <v>Docetaxel</v>
      </c>
      <c r="B22" s="7">
        <v>75</v>
      </c>
      <c r="C22" s="4">
        <f>+B22*$C$17</f>
        <v>121.81533794615815</v>
      </c>
      <c r="D22" s="4">
        <f>+C22*$C$18/100</f>
        <v>121.81533794615817</v>
      </c>
      <c r="E22" s="8">
        <f>+D22/C13</f>
        <v>6.090766897307908</v>
      </c>
      <c r="F22" s="4">
        <f>IF(INT(E22)=E22,E22,INT(E22)+1)</f>
        <v>7</v>
      </c>
      <c r="G22" s="4"/>
    </row>
    <row r="23" spans="1:7" ht="12.75" thickTop="1">
      <c r="A23" s="30" t="s">
        <v>13</v>
      </c>
      <c r="B23" s="31"/>
      <c r="C23" s="32"/>
      <c r="D23" s="32"/>
      <c r="E23" s="33"/>
      <c r="F23" s="17"/>
      <c r="G23" s="17"/>
    </row>
    <row r="24" spans="1:7" ht="12">
      <c r="A24" s="34" t="s">
        <v>5</v>
      </c>
      <c r="B24" s="35" t="s">
        <v>6</v>
      </c>
      <c r="C24" s="35" t="s">
        <v>15</v>
      </c>
      <c r="D24" s="35" t="s">
        <v>16</v>
      </c>
      <c r="E24" s="36" t="s">
        <v>36</v>
      </c>
      <c r="F24" s="29"/>
      <c r="G24" s="17"/>
    </row>
    <row r="25" spans="1:7" ht="12">
      <c r="A25" s="34" t="str">
        <f>+$A$12</f>
        <v>Ciclofosfamida</v>
      </c>
      <c r="B25" s="35" t="str">
        <f>+B12</f>
        <v>Amp</v>
      </c>
      <c r="C25" s="35">
        <f>+C12</f>
        <v>1000</v>
      </c>
      <c r="D25" s="35" t="str">
        <f>+D12</f>
        <v>mg</v>
      </c>
      <c r="E25" s="38">
        <f>+F21</f>
        <v>1</v>
      </c>
      <c r="F25" s="17"/>
      <c r="G25" s="17"/>
    </row>
    <row r="26" spans="1:7" ht="12">
      <c r="A26" s="34" t="str">
        <f>+$A$13</f>
        <v>Docetaxel</v>
      </c>
      <c r="B26" s="35" t="str">
        <f>+$B$13</f>
        <v>Amp</v>
      </c>
      <c r="C26" s="35">
        <f>+$C$13</f>
        <v>20</v>
      </c>
      <c r="D26" s="35" t="str">
        <f>+$D$13</f>
        <v>mg</v>
      </c>
      <c r="E26" s="38">
        <f>+F22</f>
        <v>7</v>
      </c>
      <c r="F26" s="17"/>
      <c r="G26" s="17"/>
    </row>
    <row r="27" spans="1:9" ht="12">
      <c r="A27" s="34" t="s">
        <v>20</v>
      </c>
      <c r="B27" s="35" t="s">
        <v>4</v>
      </c>
      <c r="C27" s="35">
        <v>4</v>
      </c>
      <c r="D27" s="35" t="s">
        <v>14</v>
      </c>
      <c r="E27" s="37">
        <v>5</v>
      </c>
      <c r="F27" s="17"/>
      <c r="G27" s="17"/>
      <c r="H27" s="17"/>
      <c r="I27" s="17"/>
    </row>
    <row r="28" spans="1:9" ht="12">
      <c r="A28" s="34" t="s">
        <v>22</v>
      </c>
      <c r="B28" s="35" t="s">
        <v>4</v>
      </c>
      <c r="C28" s="35">
        <v>8</v>
      </c>
      <c r="D28" s="35" t="s">
        <v>14</v>
      </c>
      <c r="E28" s="37">
        <v>1</v>
      </c>
      <c r="F28" s="17"/>
      <c r="G28" s="17"/>
      <c r="H28" s="17"/>
      <c r="I28" s="17"/>
    </row>
    <row r="29" spans="1:9" ht="12.75" thickBot="1">
      <c r="A29" s="39" t="s">
        <v>41</v>
      </c>
      <c r="B29" s="45" t="s">
        <v>42</v>
      </c>
      <c r="C29" s="45">
        <v>50</v>
      </c>
      <c r="D29" s="45" t="s">
        <v>14</v>
      </c>
      <c r="E29" s="46">
        <v>5</v>
      </c>
      <c r="F29" s="17"/>
      <c r="G29" s="17"/>
      <c r="H29" s="17"/>
      <c r="I29" s="17"/>
    </row>
    <row r="30" spans="8:9" ht="13.5" thickBot="1" thickTop="1">
      <c r="H30" s="17"/>
      <c r="I30" s="17"/>
    </row>
    <row r="31" spans="1:9" ht="12.75" thickTop="1">
      <c r="A31" s="20" t="s">
        <v>17</v>
      </c>
      <c r="B31" s="21"/>
      <c r="C31" s="21"/>
      <c r="D31" s="21"/>
      <c r="E31" s="21"/>
      <c r="F31" s="21"/>
      <c r="G31" s="22"/>
      <c r="H31" s="17"/>
      <c r="I31" s="17"/>
    </row>
    <row r="32" spans="1:9" ht="12">
      <c r="A32" s="25" t="s">
        <v>18</v>
      </c>
      <c r="B32" s="13"/>
      <c r="C32" s="14" t="s">
        <v>35</v>
      </c>
      <c r="D32" s="14" t="s">
        <v>16</v>
      </c>
      <c r="E32" s="13" t="s">
        <v>1</v>
      </c>
      <c r="F32" s="10"/>
      <c r="G32" s="24"/>
      <c r="H32" s="17"/>
      <c r="I32" s="17"/>
    </row>
    <row r="33" spans="1:9" ht="12">
      <c r="A33" s="40" t="str">
        <f>+A29</f>
        <v>Prednisolona</v>
      </c>
      <c r="B33" s="41"/>
      <c r="C33" s="42">
        <f>+C29</f>
        <v>50</v>
      </c>
      <c r="D33" s="42" t="s">
        <v>14</v>
      </c>
      <c r="E33" s="43" t="s">
        <v>55</v>
      </c>
      <c r="F33" s="43"/>
      <c r="G33" s="44"/>
      <c r="H33" s="17"/>
      <c r="I33" s="17"/>
    </row>
    <row r="34" spans="1:9" ht="12">
      <c r="A34" s="23" t="s">
        <v>19</v>
      </c>
      <c r="B34" s="10"/>
      <c r="C34" s="11">
        <v>8</v>
      </c>
      <c r="D34" s="11" t="s">
        <v>14</v>
      </c>
      <c r="E34" s="16" t="s">
        <v>47</v>
      </c>
      <c r="F34" s="16"/>
      <c r="G34" s="24"/>
      <c r="H34" s="17"/>
      <c r="I34" s="17"/>
    </row>
    <row r="35" spans="1:9" ht="12">
      <c r="A35" s="23" t="s">
        <v>20</v>
      </c>
      <c r="B35" s="10"/>
      <c r="C35" s="11">
        <v>20</v>
      </c>
      <c r="D35" s="11" t="s">
        <v>14</v>
      </c>
      <c r="E35" s="16" t="s">
        <v>39</v>
      </c>
      <c r="F35" s="16"/>
      <c r="G35" s="24"/>
      <c r="H35" s="17"/>
      <c r="I35" s="17"/>
    </row>
    <row r="36" spans="1:9" ht="12">
      <c r="A36" s="25" t="s">
        <v>21</v>
      </c>
      <c r="B36" s="10"/>
      <c r="C36" s="11"/>
      <c r="D36" s="11"/>
      <c r="E36" s="16"/>
      <c r="F36" s="16"/>
      <c r="G36" s="24"/>
      <c r="H36" s="17"/>
      <c r="I36" s="17"/>
    </row>
    <row r="37" spans="1:9" ht="12">
      <c r="A37" s="23" t="str">
        <f>+$A$12</f>
        <v>Ciclofosfamida</v>
      </c>
      <c r="B37" s="10"/>
      <c r="C37" s="12">
        <f>+$D$21</f>
        <v>974.5227035692653</v>
      </c>
      <c r="D37" s="11" t="s">
        <v>14</v>
      </c>
      <c r="E37" s="16" t="s">
        <v>48</v>
      </c>
      <c r="F37" s="16"/>
      <c r="G37" s="24"/>
      <c r="H37" s="17"/>
      <c r="I37" s="17"/>
    </row>
    <row r="38" spans="1:9" ht="12.75" thickBot="1">
      <c r="A38" s="55" t="str">
        <f>+$A$13</f>
        <v>Docetaxel</v>
      </c>
      <c r="B38" s="26"/>
      <c r="C38" s="56">
        <f>+$D$22</f>
        <v>121.81533794615817</v>
      </c>
      <c r="D38" s="57" t="s">
        <v>14</v>
      </c>
      <c r="E38" s="27" t="s">
        <v>40</v>
      </c>
      <c r="F38" s="27"/>
      <c r="G38" s="28"/>
      <c r="H38" s="17"/>
      <c r="I38" s="17"/>
    </row>
    <row r="39" ht="12.75" thickTop="1">
      <c r="A39" s="1" t="s">
        <v>32</v>
      </c>
    </row>
    <row r="40" ht="12">
      <c r="A40" s="19" t="s">
        <v>56</v>
      </c>
    </row>
    <row r="41" spans="1:6" ht="12">
      <c r="A41" s="18" t="s">
        <v>30</v>
      </c>
      <c r="B41" s="18" t="s">
        <v>31</v>
      </c>
      <c r="C41" s="18"/>
      <c r="D41" s="18"/>
      <c r="E41" s="18"/>
      <c r="F41" s="18"/>
    </row>
    <row r="42" spans="1:6" ht="12">
      <c r="A42" s="18"/>
      <c r="B42" s="18"/>
      <c r="C42" s="18"/>
      <c r="D42" s="18"/>
      <c r="E42" s="18"/>
      <c r="F42" s="18"/>
    </row>
    <row r="43" ht="12">
      <c r="A43" t="s">
        <v>28</v>
      </c>
    </row>
  </sheetData>
  <sheetProtection/>
  <hyperlinks>
    <hyperlink ref="D2" r:id="rId1" display="www.mauriciolema.com"/>
  </hyperlinks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41.5">
      <c r="A1" s="72" t="s">
        <v>57</v>
      </c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cp:lastPrinted>2004-10-17T13:17:06Z</cp:lastPrinted>
  <dcterms:created xsi:type="dcterms:W3CDTF">2004-10-16T15:27:29Z</dcterms:created>
  <dcterms:modified xsi:type="dcterms:W3CDTF">2010-08-02T02:32:43Z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