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20" windowHeight="14320" activeTab="1"/>
  </bookViews>
  <sheets>
    <sheet name="Hoja Maestra" sheetId="1" r:id="rId1"/>
    <sheet name="Docetaxel + Trastuzumab Ciclo 1" sheetId="2" r:id="rId2"/>
    <sheet name="D + T ciclos siguientes" sheetId="3" r:id="rId3"/>
    <sheet name="FEC" sheetId="4" r:id="rId4"/>
    <sheet name="Operadores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<sst xmlns="http://schemas.openxmlformats.org/spreadsheetml/2006/main" count="336" uniqueCount="120">
  <si>
    <t>N Engl J Med 2006; 354:809-20</t>
  </si>
  <si>
    <t>Docetaxel + Trastuzumab</t>
  </si>
  <si>
    <t>Trastuzumab</t>
  </si>
  <si>
    <t>Dosis de trastuzumab: mg / kg - Dosis inicial: 4 mg/kg, dosis subsiguientes 2 mg / kg</t>
  </si>
  <si>
    <t>Docetaxel 100 mg/m2 día 1 cada 21 días, Trastuzumab 4 mg/kg dosis inicial, 2 mg/kg cada semana</t>
  </si>
  <si>
    <t>Difenhidramina</t>
  </si>
  <si>
    <t>Acetaminofen</t>
  </si>
  <si>
    <t>IV antes de quiioterapia, días 1, 8 y 15</t>
  </si>
  <si>
    <t>vía oral días 1, 8 y 15</t>
  </si>
  <si>
    <t>Dosis de trastuzumab: mg / kg: 2 mg / kg por semana</t>
  </si>
  <si>
    <t>IV en SSN 250 cc en infusión 90 minutos día 1</t>
  </si>
  <si>
    <t>IV en SSN 250 cc en infusión 60 minutos, día 8 y 15</t>
  </si>
  <si>
    <t>IV en SSN 250 cc en infusión 60 minutos días 1, 8 y 15</t>
  </si>
  <si>
    <t>Docetaxel 100 mg/m2 día 1 cada 21 días, Trastuzumab 2 mg/kg cada semana</t>
  </si>
  <si>
    <t>Docetaxel + Trastuzumab ciclo No 1</t>
  </si>
  <si>
    <t>Docetaxel + Trastuzumab ciclo No 2 y 3</t>
  </si>
  <si>
    <t>Fluoruracilo</t>
  </si>
  <si>
    <t>Ciclofosfamida</t>
  </si>
  <si>
    <t>Cálculo de dosis</t>
  </si>
  <si>
    <t>Número</t>
  </si>
  <si>
    <t>IV, 30 minutos antes de la quimioterapia</t>
  </si>
  <si>
    <t>IV rápido, día 1 (SSN 100 cc)</t>
  </si>
  <si>
    <t>IV en 250 cc SSN en 30 minutos</t>
  </si>
  <si>
    <t>FEC (Fluoruracilo + Epirrubicina + Ciclofosfamida)</t>
  </si>
  <si>
    <t>FEC x3 ciclos</t>
  </si>
  <si>
    <t>Epirrubicina</t>
  </si>
  <si>
    <t>Fluoruracilo 600 mg/m2 día 1, Epirrubicina 60 mg/m2 día 1, Ciclofosfamida 600 mg/m2 día 1</t>
  </si>
  <si>
    <t>Adjuvant Docetaxel or Vinorelbine with or without Trastuzumab for Breast Cancer</t>
  </si>
  <si>
    <t>N Engl J Med 2006 354: 809-820</t>
  </si>
  <si>
    <t>Joensuu H, Kellokumpu-Lehtinen, P, Bono P, et al the FinHer Study Investigators,</t>
  </si>
  <si>
    <t>Alergia</t>
  </si>
  <si>
    <t>5.8</t>
  </si>
  <si>
    <r>
      <t>(Primera reducción a 80 mg/m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y la segunda 55 mg/m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</si>
  <si>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Supervivencia libre de recurrencia a 3 años mejoró de 78% a 89% con la adición de trastuzumab</t>
  </si>
  <si>
    <t>Resultados en pacientes con Her2/neu POSITIVO</t>
  </si>
  <si>
    <t>Supervivencia libre de recurrencia a 3 años mejoró de 86% a 91% con Docetaxel (vs Vinorelbina)</t>
  </si>
  <si>
    <t>La dosis de docetaxel posiblemente puede bajarse a 80 mg/m2 sin detrimento en la eficacia</t>
  </si>
  <si>
    <t>Inclusión</t>
  </si>
  <si>
    <t>Carcinoma de mama Her2/neu POSITIVO con ganglios linfáticos positivos</t>
  </si>
  <si>
    <t>Carcinoma de mama Her2/neu POSITIVO de &gt; 2 cm con R. Progesterona NEGATIVA</t>
  </si>
  <si>
    <t>Cardiotoxicidad</t>
  </si>
  <si>
    <t>Mauricio Lema Medina MD</t>
  </si>
  <si>
    <t>www.mauriciolema.com</t>
  </si>
  <si>
    <t>NOMBRE PACIENTE (IDENTIFICACIÓN)</t>
  </si>
  <si>
    <t>Esquema:</t>
  </si>
  <si>
    <t>Descripción</t>
  </si>
  <si>
    <t>Referencia</t>
  </si>
  <si>
    <t>Indicación</t>
  </si>
  <si>
    <t>Cáncer de mama</t>
  </si>
  <si>
    <t>Presentaciones</t>
  </si>
  <si>
    <t>Medicamento</t>
  </si>
  <si>
    <t>Presentación</t>
  </si>
  <si>
    <t>Cantidad</t>
  </si>
  <si>
    <t>Unidades</t>
  </si>
  <si>
    <t>Amp</t>
  </si>
  <si>
    <t>mg</t>
  </si>
  <si>
    <t>Talla (cm)</t>
  </si>
  <si>
    <t xml:space="preserve"> Entrar la talla</t>
  </si>
  <si>
    <t>Peso (kg)</t>
  </si>
  <si>
    <t xml:space="preserve"> Entrar el peso</t>
  </si>
  <si>
    <t>Superficie corporal (m2)</t>
  </si>
  <si>
    <t xml:space="preserve"> El programa calcula la superficie corporal </t>
  </si>
  <si>
    <t>Intensidad de dosis (%)</t>
  </si>
  <si>
    <t xml:space="preserve"> Entrar la intensidad de dosis</t>
  </si>
  <si>
    <t>Cálculo de dosis por infusión (Número de ampollas)</t>
  </si>
  <si>
    <t>mg/m2</t>
  </si>
  <si>
    <t>Dosis 100%</t>
  </si>
  <si>
    <t>Dosis Calculada</t>
  </si>
  <si>
    <t>No. Ampollas</t>
  </si>
  <si>
    <t>Redondeado</t>
  </si>
  <si>
    <t>Solicitud de Medicamentos</t>
  </si>
  <si>
    <t>Amp / Infusión</t>
  </si>
  <si>
    <t>Dexametasona</t>
  </si>
  <si>
    <t xml:space="preserve">Ondansetrón </t>
  </si>
  <si>
    <t>Protocolo de Administración</t>
  </si>
  <si>
    <t>Premedicación</t>
  </si>
  <si>
    <t>Dosis</t>
  </si>
  <si>
    <t>IV antes de quimioterapia, día 1</t>
  </si>
  <si>
    <t xml:space="preserve">Ondansetron </t>
  </si>
  <si>
    <t>IV antes de quimioterapia, días 1</t>
  </si>
  <si>
    <t>Posteriormente</t>
  </si>
  <si>
    <t>Bases:</t>
  </si>
  <si>
    <t>BSA fórmula:</t>
  </si>
  <si>
    <t>0,20274*POTENCIA(C13/100;0,725)*POTENCIA(C14;0,425)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</si>
  <si>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</si>
  <si>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BC</t>
  </si>
  <si>
    <t>CIE</t>
  </si>
  <si>
    <t>C509</t>
  </si>
  <si>
    <t>Toxicidades grado 3 y 4 (%)*</t>
  </si>
  <si>
    <t>Neutropenia</t>
  </si>
  <si>
    <t>Anemia</t>
  </si>
  <si>
    <t>Neutropenia febril</t>
  </si>
  <si>
    <t xml:space="preserve">Neuropatía </t>
  </si>
  <si>
    <t>Astenia</t>
  </si>
  <si>
    <t>* Otras toxicidades &lt; de 1%</t>
  </si>
  <si>
    <t>Modificación de la dosis</t>
  </si>
  <si>
    <t>Toxicidad</t>
  </si>
  <si>
    <t>Acción</t>
  </si>
  <si>
    <r>
      <t>Granulocitos &lt; 0.8k/mm</t>
    </r>
    <r>
      <rPr>
        <vertAlign val="superscript"/>
        <sz val="8"/>
        <rFont val="Arial"/>
        <family val="0"/>
      </rPr>
      <t>3</t>
    </r>
  </si>
  <si>
    <r>
      <t>Plaquetas &lt; 50k/mm</t>
    </r>
    <r>
      <rPr>
        <vertAlign val="superscript"/>
        <sz val="8"/>
        <rFont val="Arial"/>
        <family val="0"/>
      </rPr>
      <t>3</t>
    </r>
  </si>
  <si>
    <t>Neuropatía sensorial grado 2</t>
  </si>
  <si>
    <t>Neuropatía motora grado 2</t>
  </si>
  <si>
    <t xml:space="preserve">Criterios de suspensión de quimioterapia </t>
  </si>
  <si>
    <t>Toxicidades no hematológicas grado grado 3 o 4</t>
  </si>
  <si>
    <t>Retardo en el tratamiento &gt; de 2 semanas por toxicidad</t>
  </si>
  <si>
    <t>Trombocitopenia</t>
  </si>
  <si>
    <t>Neuromotor</t>
  </si>
  <si>
    <t>Esperar hasta mejorar, reducir dosis</t>
  </si>
  <si>
    <t>No interrumpir, reducir dosis</t>
  </si>
  <si>
    <t>Docetaxel</t>
  </si>
  <si>
    <t>IV en SSN 500 cc IV día 1 en infusíon de 60 minutos</t>
  </si>
  <si>
    <t>Prednisolona</t>
  </si>
  <si>
    <t>Tab</t>
  </si>
  <si>
    <t>Vía oral cada 12 horas iniciando la noche del día 0</t>
  </si>
  <si>
    <t>Edema</t>
  </si>
  <si>
    <t>Estomatitis</t>
  </si>
  <si>
    <t>Cutánea</t>
  </si>
  <si>
    <t>Vómito</t>
  </si>
  <si>
    <t>Docetaxel + Herceptin + FEC adyuvante</t>
  </si>
  <si>
    <t>FinHer Study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</si>
</sst>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vertAlign val="superscript"/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sz val="7.5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2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2" fontId="0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5" borderId="1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5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0" fillId="6" borderId="4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11" xfId="0" applyFill="1" applyBorder="1" applyAlignment="1">
      <alignment/>
    </xf>
    <xf numFmtId="1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6" borderId="11" xfId="0" applyFont="1" applyFill="1" applyBorder="1" applyAlignment="1">
      <alignment/>
    </xf>
    <xf numFmtId="0" fontId="0" fillId="6" borderId="8" xfId="0" applyFill="1" applyBorder="1" applyAlignment="1">
      <alignment/>
    </xf>
    <xf numFmtId="0" fontId="6" fillId="0" borderId="0" xfId="0" applyFont="1" applyAlignment="1">
      <alignment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5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5" fillId="8" borderId="1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" xfId="0" applyFill="1" applyBorder="1" applyAlignment="1">
      <alignment/>
    </xf>
    <xf numFmtId="0" fontId="5" fillId="8" borderId="4" xfId="0" applyFont="1" applyFill="1" applyBorder="1" applyAlignment="1">
      <alignment/>
    </xf>
    <xf numFmtId="0" fontId="0" fillId="8" borderId="0" xfId="0" applyFill="1" applyBorder="1" applyAlignment="1">
      <alignment/>
    </xf>
    <xf numFmtId="0" fontId="5" fillId="8" borderId="0" xfId="0" applyFont="1" applyFill="1" applyBorder="1" applyAlignment="1">
      <alignment/>
    </xf>
    <xf numFmtId="0" fontId="0" fillId="8" borderId="5" xfId="0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4" fillId="0" borderId="0" xfId="20" applyAlignment="1" applyProtection="1">
      <alignment/>
      <protection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2" fontId="0" fillId="0" borderId="2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6" borderId="13" xfId="0" applyFont="1" applyFill="1" applyBorder="1" applyAlignment="1">
      <alignment/>
    </xf>
    <xf numFmtId="0" fontId="0" fillId="6" borderId="16" xfId="0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4" fillId="0" borderId="0" xfId="20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5" fillId="4" borderId="8" xfId="0" applyFont="1" applyFill="1" applyBorder="1" applyAlignment="1">
      <alignment horizontal="center"/>
    </xf>
    <xf numFmtId="0" fontId="0" fillId="4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3" activeCellId="1" sqref="B13 B13"/>
    </sheetView>
  </sheetViews>
  <sheetFormatPr defaultColWidth="11.421875" defaultRowHeight="12.75"/>
  <sheetData>
    <row r="1" spans="1:7" ht="15">
      <c r="A1" s="1"/>
      <c r="B1" s="1"/>
      <c r="C1" s="2"/>
      <c r="D1" s="3" t="s">
        <v>41</v>
      </c>
      <c r="E1" s="1"/>
      <c r="F1" s="1"/>
      <c r="G1" s="1"/>
    </row>
    <row r="2" spans="1:7" ht="12">
      <c r="A2" s="4"/>
      <c r="B2" s="4"/>
      <c r="C2" s="4"/>
      <c r="D2" s="5" t="s">
        <v>42</v>
      </c>
      <c r="E2" s="4"/>
      <c r="F2" s="4"/>
      <c r="G2" s="4"/>
    </row>
    <row r="3" spans="1:7" ht="12">
      <c r="A3" s="63" t="s">
        <v>86</v>
      </c>
      <c r="B3" s="63" t="s">
        <v>87</v>
      </c>
      <c r="C3" s="63"/>
      <c r="D3" s="63"/>
      <c r="E3" s="63"/>
      <c r="F3" s="63"/>
      <c r="G3" s="64" t="s">
        <v>85</v>
      </c>
    </row>
    <row r="4" ht="12">
      <c r="A4" s="6" t="s">
        <v>43</v>
      </c>
    </row>
    <row r="5" spans="1:3" ht="12">
      <c r="A5" t="s">
        <v>44</v>
      </c>
      <c r="C5" s="6" t="s">
        <v>118</v>
      </c>
    </row>
    <row r="6" spans="1:3" ht="12">
      <c r="A6" t="s">
        <v>45</v>
      </c>
      <c r="C6" t="s">
        <v>119</v>
      </c>
    </row>
    <row r="7" spans="1:3" ht="12">
      <c r="A7" t="s">
        <v>46</v>
      </c>
      <c r="C7" s="65" t="s">
        <v>0</v>
      </c>
    </row>
    <row r="9" ht="12">
      <c r="A9" s="116" t="s">
        <v>29</v>
      </c>
    </row>
    <row r="10" ht="12">
      <c r="A10" s="117" t="s">
        <v>27</v>
      </c>
    </row>
    <row r="11" ht="12">
      <c r="A11" s="116" t="s">
        <v>28</v>
      </c>
    </row>
    <row r="13" spans="2:4" ht="12">
      <c r="B13" s="94" t="s">
        <v>14</v>
      </c>
      <c r="C13" s="94"/>
      <c r="D13" s="94"/>
    </row>
    <row r="14" spans="2:4" ht="12">
      <c r="B14" s="94" t="s">
        <v>15</v>
      </c>
      <c r="C14" s="94"/>
      <c r="D14" s="94"/>
    </row>
    <row r="15" ht="12">
      <c r="B15" s="114" t="s">
        <v>24</v>
      </c>
    </row>
    <row r="18" ht="12">
      <c r="A18" s="6" t="s">
        <v>37</v>
      </c>
    </row>
    <row r="19" ht="12">
      <c r="A19" t="s">
        <v>38</v>
      </c>
    </row>
    <row r="20" ht="12">
      <c r="A20" t="s">
        <v>39</v>
      </c>
    </row>
    <row r="21" ht="12.75" thickBot="1"/>
    <row r="22" spans="1:7" ht="12.75" thickTop="1">
      <c r="A22" s="118" t="s">
        <v>34</v>
      </c>
      <c r="B22" s="119"/>
      <c r="C22" s="119"/>
      <c r="D22" s="119"/>
      <c r="E22" s="119"/>
      <c r="F22" s="119"/>
      <c r="G22" s="120"/>
    </row>
    <row r="23" spans="1:7" ht="12">
      <c r="A23" s="121" t="s">
        <v>33</v>
      </c>
      <c r="B23" s="122"/>
      <c r="C23" s="122"/>
      <c r="D23" s="123"/>
      <c r="E23" s="122"/>
      <c r="F23" s="122"/>
      <c r="G23" s="124"/>
    </row>
    <row r="24" spans="1:7" ht="12">
      <c r="A24" s="121" t="s">
        <v>35</v>
      </c>
      <c r="B24" s="122"/>
      <c r="C24" s="122"/>
      <c r="D24" s="123"/>
      <c r="E24" s="122"/>
      <c r="F24" s="122"/>
      <c r="G24" s="124"/>
    </row>
    <row r="25" spans="1:7" ht="12.75" thickBot="1">
      <c r="A25" s="125" t="s">
        <v>36</v>
      </c>
      <c r="B25" s="126"/>
      <c r="C25" s="126"/>
      <c r="D25" s="127"/>
      <c r="E25" s="126"/>
      <c r="F25" s="126"/>
      <c r="G25" s="128"/>
    </row>
    <row r="26" ht="12.75" thickTop="1"/>
  </sheetData>
  <hyperlinks>
    <hyperlink ref="D2" r:id="rId1" display="www.mauriciolema.com"/>
    <hyperlink ref="B13:D13" location="'Docetaxel + Trastuzumab Ciclo 1'!A1" display="Docetaxel + Trastuzumab ciclo No 1"/>
    <hyperlink ref="B14:D14" location="'D + T ciclos siguientes'!A1" display="Docetaxel + Trastuzumab ciclo No 2 y 3"/>
    <hyperlink ref="B15" location="FEC!A1" display="FEC"/>
  </hyperlinks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4">
      <selection activeCell="D23" sqref="D2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1"/>
      <c r="B1" s="1"/>
      <c r="C1" s="2"/>
      <c r="D1" s="3" t="s">
        <v>41</v>
      </c>
      <c r="E1" s="1"/>
      <c r="F1" s="1"/>
      <c r="G1" s="1"/>
    </row>
    <row r="2" spans="1:7" ht="12">
      <c r="A2" s="4"/>
      <c r="B2" s="4"/>
      <c r="C2" s="4"/>
      <c r="D2" s="5" t="s">
        <v>42</v>
      </c>
      <c r="E2" s="4"/>
      <c r="F2" s="4"/>
      <c r="G2" s="4"/>
    </row>
    <row r="3" spans="1:7" ht="12">
      <c r="A3" s="63" t="s">
        <v>86</v>
      </c>
      <c r="B3" s="63" t="s">
        <v>87</v>
      </c>
      <c r="C3" s="63"/>
      <c r="D3" s="63"/>
      <c r="E3" s="63"/>
      <c r="F3" s="63"/>
      <c r="G3" s="64" t="s">
        <v>85</v>
      </c>
    </row>
    <row r="4" ht="12">
      <c r="A4" s="6" t="s">
        <v>43</v>
      </c>
    </row>
    <row r="5" spans="1:3" ht="12">
      <c r="A5" t="s">
        <v>44</v>
      </c>
      <c r="C5" s="6" t="s">
        <v>118</v>
      </c>
    </row>
    <row r="6" spans="1:3" ht="12">
      <c r="A6" t="s">
        <v>45</v>
      </c>
      <c r="C6" t="s">
        <v>119</v>
      </c>
    </row>
    <row r="7" spans="1:3" ht="12">
      <c r="A7" t="s">
        <v>46</v>
      </c>
      <c r="C7" s="65" t="s">
        <v>0</v>
      </c>
    </row>
    <row r="8" spans="1:3" ht="12">
      <c r="A8" t="s">
        <v>47</v>
      </c>
      <c r="C8" t="s">
        <v>48</v>
      </c>
    </row>
    <row r="9" ht="12">
      <c r="A9" s="7"/>
    </row>
    <row r="10" ht="12">
      <c r="A10" s="6" t="s">
        <v>49</v>
      </c>
    </row>
    <row r="11" spans="1:4" ht="12">
      <c r="A11" t="s">
        <v>50</v>
      </c>
      <c r="B11" s="8" t="s">
        <v>51</v>
      </c>
      <c r="C11" s="8" t="s">
        <v>52</v>
      </c>
      <c r="D11" s="8" t="s">
        <v>53</v>
      </c>
    </row>
    <row r="12" spans="1:4" ht="12">
      <c r="A12" s="9" t="s">
        <v>109</v>
      </c>
      <c r="B12" s="10" t="s">
        <v>54</v>
      </c>
      <c r="C12" s="11">
        <v>20</v>
      </c>
      <c r="D12" s="8" t="s">
        <v>55</v>
      </c>
    </row>
    <row r="13" spans="1:4" ht="12">
      <c r="A13" s="9" t="s">
        <v>2</v>
      </c>
      <c r="B13" s="10" t="s">
        <v>54</v>
      </c>
      <c r="C13" s="11">
        <v>440</v>
      </c>
      <c r="D13" s="8" t="s">
        <v>55</v>
      </c>
    </row>
    <row r="14" spans="1:3" ht="12.75" thickBot="1">
      <c r="A14" s="9"/>
      <c r="B14" s="9"/>
      <c r="C14" s="6"/>
    </row>
    <row r="15" spans="1:5" ht="12.75" thickTop="1">
      <c r="A15" s="12" t="s">
        <v>56</v>
      </c>
      <c r="B15" s="13"/>
      <c r="C15" s="14">
        <v>160</v>
      </c>
      <c r="E15" s="15" t="s">
        <v>57</v>
      </c>
    </row>
    <row r="16" spans="1:5" ht="12">
      <c r="A16" s="16" t="s">
        <v>58</v>
      </c>
      <c r="B16" s="17"/>
      <c r="C16" s="18">
        <v>60</v>
      </c>
      <c r="E16" s="19" t="s">
        <v>59</v>
      </c>
    </row>
    <row r="17" spans="1:5" ht="12">
      <c r="A17" s="16" t="s">
        <v>60</v>
      </c>
      <c r="B17" s="17"/>
      <c r="C17" s="20">
        <f>0.20274*POWER(C15/100,0.725)*POWER(C16,0.425)</f>
        <v>1.6242045059487753</v>
      </c>
      <c r="E17" s="15" t="s">
        <v>61</v>
      </c>
    </row>
    <row r="18" spans="1:5" ht="12.75" thickBot="1">
      <c r="A18" s="21" t="s">
        <v>62</v>
      </c>
      <c r="B18" s="22"/>
      <c r="C18" s="23">
        <v>100</v>
      </c>
      <c r="E18" s="15" t="s">
        <v>63</v>
      </c>
    </row>
    <row r="19" ht="12.75" thickTop="1"/>
    <row r="20" ht="12">
      <c r="A20" s="6" t="s">
        <v>64</v>
      </c>
    </row>
    <row r="21" spans="1:6" ht="12">
      <c r="A21" t="s">
        <v>50</v>
      </c>
      <c r="B21" s="8" t="s">
        <v>65</v>
      </c>
      <c r="C21" s="8" t="s">
        <v>66</v>
      </c>
      <c r="D21" s="24" t="s">
        <v>67</v>
      </c>
      <c r="E21" s="8" t="s">
        <v>68</v>
      </c>
      <c r="F21" s="8" t="s">
        <v>69</v>
      </c>
    </row>
    <row r="22" spans="1:6" ht="12">
      <c r="A22" t="str">
        <f>+$A$12</f>
        <v>Docetaxel</v>
      </c>
      <c r="B22" s="11">
        <v>100</v>
      </c>
      <c r="C22" s="25">
        <f>+B22*$C$17</f>
        <v>162.42045059487754</v>
      </c>
      <c r="D22" s="25">
        <f>+C22*$C$18/100</f>
        <v>162.42045059487754</v>
      </c>
      <c r="E22" s="26">
        <f>+D22/C12</f>
        <v>8.121022529743877</v>
      </c>
      <c r="F22" s="25">
        <f>IF(INT(E22)=E22,E22,INT(E22)+1)</f>
        <v>9</v>
      </c>
    </row>
    <row r="23" spans="1:6" ht="12">
      <c r="A23" t="str">
        <f>+A13</f>
        <v>Trastuzumab</v>
      </c>
      <c r="B23" s="11">
        <v>8</v>
      </c>
      <c r="C23" s="25">
        <f>+B23*C16</f>
        <v>480</v>
      </c>
      <c r="D23" s="25">
        <f>+C23</f>
        <v>480</v>
      </c>
      <c r="E23" s="26">
        <f>+D23/C13</f>
        <v>1.0909090909090908</v>
      </c>
      <c r="F23" s="25">
        <f>IF(INT(E23)=E23,E23,INT(E23)+1)</f>
        <v>2</v>
      </c>
    </row>
    <row r="24" spans="1:6" ht="12.75" thickBot="1">
      <c r="A24" s="89" t="s">
        <v>3</v>
      </c>
      <c r="B24" s="90"/>
      <c r="C24" s="91"/>
      <c r="D24" s="91"/>
      <c r="E24" s="92"/>
      <c r="F24" s="91"/>
    </row>
    <row r="25" spans="1:7" ht="12.75" thickTop="1">
      <c r="A25" s="27" t="s">
        <v>70</v>
      </c>
      <c r="B25" s="28"/>
      <c r="C25" s="29"/>
      <c r="D25" s="29"/>
      <c r="E25" s="30"/>
      <c r="F25" s="31"/>
      <c r="G25" s="31"/>
    </row>
    <row r="26" spans="1:7" ht="12">
      <c r="A26" s="32" t="s">
        <v>50</v>
      </c>
      <c r="B26" s="33" t="s">
        <v>51</v>
      </c>
      <c r="C26" s="33" t="s">
        <v>52</v>
      </c>
      <c r="D26" s="33" t="s">
        <v>53</v>
      </c>
      <c r="E26" s="34" t="s">
        <v>71</v>
      </c>
      <c r="F26" s="35"/>
      <c r="G26" s="31"/>
    </row>
    <row r="27" spans="1:7" ht="12">
      <c r="A27" s="32" t="str">
        <f>+$A$12</f>
        <v>Docetaxel</v>
      </c>
      <c r="B27" s="33" t="str">
        <f aca="true" t="shared" si="0" ref="B27:D28">+B12</f>
        <v>Amp</v>
      </c>
      <c r="C27" s="33">
        <f t="shared" si="0"/>
        <v>20</v>
      </c>
      <c r="D27" s="33" t="str">
        <f t="shared" si="0"/>
        <v>mg</v>
      </c>
      <c r="E27" s="36">
        <f>+F22</f>
        <v>9</v>
      </c>
      <c r="F27" s="31"/>
      <c r="G27" s="31"/>
    </row>
    <row r="28" spans="1:7" ht="12">
      <c r="A28" s="32" t="str">
        <f>+A13</f>
        <v>Trastuzumab</v>
      </c>
      <c r="B28" s="33" t="str">
        <f t="shared" si="0"/>
        <v>Amp</v>
      </c>
      <c r="C28" s="33">
        <f t="shared" si="0"/>
        <v>440</v>
      </c>
      <c r="D28" s="33" t="str">
        <f t="shared" si="0"/>
        <v>mg</v>
      </c>
      <c r="E28" s="93">
        <f>+F23</f>
        <v>2</v>
      </c>
      <c r="F28" s="31"/>
      <c r="G28" s="31"/>
    </row>
    <row r="29" spans="1:7" ht="12">
      <c r="A29" s="32" t="s">
        <v>6</v>
      </c>
      <c r="B29" s="33" t="s">
        <v>112</v>
      </c>
      <c r="C29" s="33">
        <v>500</v>
      </c>
      <c r="D29" s="33" t="s">
        <v>55</v>
      </c>
      <c r="E29" s="93">
        <v>2</v>
      </c>
      <c r="F29" s="31"/>
      <c r="G29" s="31"/>
    </row>
    <row r="30" spans="1:7" ht="12">
      <c r="A30" s="32" t="s">
        <v>5</v>
      </c>
      <c r="B30" s="33" t="s">
        <v>54</v>
      </c>
      <c r="C30" s="33">
        <v>100</v>
      </c>
      <c r="D30" s="33" t="s">
        <v>55</v>
      </c>
      <c r="E30" s="93">
        <v>3</v>
      </c>
      <c r="F30" s="31"/>
      <c r="G30" s="31"/>
    </row>
    <row r="31" spans="1:7" ht="12">
      <c r="A31" s="32" t="s">
        <v>72</v>
      </c>
      <c r="B31" s="33" t="s">
        <v>54</v>
      </c>
      <c r="C31" s="33">
        <v>4</v>
      </c>
      <c r="D31" s="33" t="s">
        <v>55</v>
      </c>
      <c r="E31" s="36">
        <v>5</v>
      </c>
      <c r="F31" s="31"/>
      <c r="G31" s="31"/>
    </row>
    <row r="32" spans="1:9" ht="12">
      <c r="A32" s="32" t="s">
        <v>73</v>
      </c>
      <c r="B32" s="33" t="s">
        <v>54</v>
      </c>
      <c r="C32" s="33">
        <v>8</v>
      </c>
      <c r="D32" s="33" t="s">
        <v>55</v>
      </c>
      <c r="E32" s="36">
        <v>1</v>
      </c>
      <c r="F32" s="31"/>
      <c r="G32" s="31"/>
      <c r="H32" s="31"/>
      <c r="I32" s="31"/>
    </row>
    <row r="33" spans="1:9" ht="12.75" thickBot="1">
      <c r="A33" s="37" t="s">
        <v>111</v>
      </c>
      <c r="B33" s="38" t="s">
        <v>112</v>
      </c>
      <c r="C33" s="38">
        <v>50</v>
      </c>
      <c r="D33" s="38" t="s">
        <v>55</v>
      </c>
      <c r="E33" s="39">
        <v>5</v>
      </c>
      <c r="F33" s="31"/>
      <c r="G33" s="31"/>
      <c r="H33" s="31"/>
      <c r="I33" s="31"/>
    </row>
    <row r="34" spans="8:9" ht="13.5" thickBot="1" thickTop="1">
      <c r="H34" s="31"/>
      <c r="I34" s="31"/>
    </row>
    <row r="35" spans="1:9" ht="12.75" thickTop="1">
      <c r="A35" s="40" t="s">
        <v>74</v>
      </c>
      <c r="B35" s="41"/>
      <c r="C35" s="41"/>
      <c r="D35" s="41"/>
      <c r="E35" s="41"/>
      <c r="F35" s="41"/>
      <c r="G35" s="42"/>
      <c r="H35" s="31"/>
      <c r="I35" s="31"/>
    </row>
    <row r="36" spans="1:9" ht="12">
      <c r="A36" s="46" t="s">
        <v>75</v>
      </c>
      <c r="B36" s="47"/>
      <c r="C36" s="48" t="s">
        <v>76</v>
      </c>
      <c r="D36" s="48" t="s">
        <v>53</v>
      </c>
      <c r="E36" s="47" t="s">
        <v>45</v>
      </c>
      <c r="F36" s="44"/>
      <c r="G36" s="45"/>
      <c r="H36" s="31"/>
      <c r="I36" s="31"/>
    </row>
    <row r="37" spans="1:9" ht="12">
      <c r="A37" s="49" t="str">
        <f>+A33</f>
        <v>Prednisolona</v>
      </c>
      <c r="B37" s="50"/>
      <c r="C37" s="51">
        <f>+C33</f>
        <v>50</v>
      </c>
      <c r="D37" s="51" t="s">
        <v>55</v>
      </c>
      <c r="E37" s="52" t="s">
        <v>113</v>
      </c>
      <c r="F37" s="53"/>
      <c r="G37" s="54"/>
      <c r="H37" s="31"/>
      <c r="I37" s="31"/>
    </row>
    <row r="38" spans="1:9" ht="12">
      <c r="A38" s="43" t="s">
        <v>78</v>
      </c>
      <c r="B38" s="44"/>
      <c r="C38" s="55">
        <v>8</v>
      </c>
      <c r="D38" s="55" t="s">
        <v>55</v>
      </c>
      <c r="E38" s="52" t="s">
        <v>77</v>
      </c>
      <c r="F38" s="52"/>
      <c r="G38" s="45"/>
      <c r="H38" s="31"/>
      <c r="I38" s="31"/>
    </row>
    <row r="39" spans="1:9" ht="12">
      <c r="A39" s="43" t="s">
        <v>72</v>
      </c>
      <c r="B39" s="44"/>
      <c r="C39" s="55">
        <v>20</v>
      </c>
      <c r="D39" s="55" t="s">
        <v>55</v>
      </c>
      <c r="E39" s="52" t="s">
        <v>79</v>
      </c>
      <c r="F39" s="52"/>
      <c r="G39" s="45"/>
      <c r="H39" s="31"/>
      <c r="I39" s="31"/>
    </row>
    <row r="40" spans="1:9" ht="12">
      <c r="A40" s="43" t="str">
        <f>+A29</f>
        <v>Acetaminofen</v>
      </c>
      <c r="B40" s="44"/>
      <c r="C40" s="55">
        <v>1000</v>
      </c>
      <c r="D40" s="55" t="str">
        <f>+D29</f>
        <v>mg</v>
      </c>
      <c r="E40" s="52" t="s">
        <v>8</v>
      </c>
      <c r="F40" s="52"/>
      <c r="G40" s="45"/>
      <c r="H40" s="31"/>
      <c r="I40" s="31"/>
    </row>
    <row r="41" spans="1:9" ht="12">
      <c r="A41" s="43" t="str">
        <f>+A30</f>
        <v>Difenhidramina</v>
      </c>
      <c r="B41" s="44"/>
      <c r="C41" s="55">
        <v>50</v>
      </c>
      <c r="D41" s="55" t="s">
        <v>55</v>
      </c>
      <c r="E41" s="52" t="s">
        <v>7</v>
      </c>
      <c r="F41" s="52"/>
      <c r="G41" s="45"/>
      <c r="H41" s="31"/>
      <c r="I41" s="31"/>
    </row>
    <row r="42" spans="1:9" ht="12">
      <c r="A42" s="46" t="s">
        <v>80</v>
      </c>
      <c r="B42" s="44"/>
      <c r="C42" s="55"/>
      <c r="D42" s="55"/>
      <c r="E42" s="52"/>
      <c r="F42" s="52"/>
      <c r="G42" s="45"/>
      <c r="H42" s="31"/>
      <c r="I42" s="31"/>
    </row>
    <row r="43" spans="1:9" ht="12">
      <c r="A43" s="49" t="str">
        <f>+A23</f>
        <v>Trastuzumab</v>
      </c>
      <c r="B43" s="44"/>
      <c r="C43" s="55">
        <f>+D23/2</f>
        <v>240</v>
      </c>
      <c r="D43" s="55" t="str">
        <f>+D13</f>
        <v>mg</v>
      </c>
      <c r="E43" s="52" t="s">
        <v>10</v>
      </c>
      <c r="F43" s="52"/>
      <c r="G43" s="45"/>
      <c r="H43" s="31"/>
      <c r="I43" s="31"/>
    </row>
    <row r="44" spans="1:9" ht="12">
      <c r="A44" s="49"/>
      <c r="B44" s="44"/>
      <c r="C44" s="55">
        <f>+D23/4</f>
        <v>120</v>
      </c>
      <c r="D44" s="55" t="s">
        <v>55</v>
      </c>
      <c r="E44" s="52" t="s">
        <v>11</v>
      </c>
      <c r="F44" s="52"/>
      <c r="G44" s="45"/>
      <c r="H44" s="31"/>
      <c r="I44" s="31"/>
    </row>
    <row r="45" spans="1:9" ht="12.75" thickBot="1">
      <c r="A45" s="56" t="str">
        <f>+$A$12</f>
        <v>Docetaxel</v>
      </c>
      <c r="B45" s="57"/>
      <c r="C45" s="58">
        <f>+$D$22</f>
        <v>162.42045059487754</v>
      </c>
      <c r="D45" s="59" t="s">
        <v>55</v>
      </c>
      <c r="E45" s="60" t="s">
        <v>110</v>
      </c>
      <c r="F45" s="60"/>
      <c r="G45" s="61"/>
      <c r="H45" s="31"/>
      <c r="I45" s="31"/>
    </row>
    <row r="46" ht="12.75" thickTop="1">
      <c r="A46" s="6" t="s">
        <v>81</v>
      </c>
    </row>
    <row r="47" ht="12">
      <c r="A47" s="62" t="s">
        <v>4</v>
      </c>
    </row>
    <row r="48" spans="1:6" ht="12">
      <c r="A48" s="7" t="s">
        <v>82</v>
      </c>
      <c r="B48" s="7" t="s">
        <v>83</v>
      </c>
      <c r="C48" s="7"/>
      <c r="D48" s="7"/>
      <c r="E48" s="7"/>
      <c r="F48" s="7"/>
    </row>
    <row r="49" spans="1:6" ht="12">
      <c r="A49" s="7"/>
      <c r="B49" s="7"/>
      <c r="C49" s="7"/>
      <c r="D49" s="7"/>
      <c r="E49" s="7"/>
      <c r="F49" s="7"/>
    </row>
    <row r="50" ht="12">
      <c r="A50" t="s">
        <v>84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D24" sqref="D2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1"/>
      <c r="B1" s="1"/>
      <c r="C1" s="2"/>
      <c r="D1" s="3" t="s">
        <v>41</v>
      </c>
      <c r="E1" s="1"/>
      <c r="F1" s="1"/>
      <c r="G1" s="1"/>
    </row>
    <row r="2" spans="1:7" ht="12">
      <c r="A2" s="4"/>
      <c r="B2" s="4"/>
      <c r="C2" s="4"/>
      <c r="D2" s="5" t="s">
        <v>42</v>
      </c>
      <c r="E2" s="4"/>
      <c r="F2" s="4"/>
      <c r="G2" s="4"/>
    </row>
    <row r="3" spans="1:7" ht="12">
      <c r="A3" s="63" t="s">
        <v>86</v>
      </c>
      <c r="B3" s="63" t="s">
        <v>87</v>
      </c>
      <c r="C3" s="63"/>
      <c r="D3" s="63"/>
      <c r="E3" s="63"/>
      <c r="F3" s="63"/>
      <c r="G3" s="64" t="s">
        <v>85</v>
      </c>
    </row>
    <row r="4" ht="12">
      <c r="A4" s="6" t="s">
        <v>43</v>
      </c>
    </row>
    <row r="5" spans="1:3" ht="12">
      <c r="A5" t="s">
        <v>44</v>
      </c>
      <c r="C5" s="6" t="s">
        <v>118</v>
      </c>
    </row>
    <row r="6" spans="1:3" ht="12">
      <c r="A6" t="s">
        <v>45</v>
      </c>
      <c r="C6" t="s">
        <v>119</v>
      </c>
    </row>
    <row r="7" spans="1:3" ht="12">
      <c r="A7" t="s">
        <v>46</v>
      </c>
      <c r="C7" s="65" t="s">
        <v>0</v>
      </c>
    </row>
    <row r="8" spans="1:3" ht="12">
      <c r="A8" t="s">
        <v>47</v>
      </c>
      <c r="C8" t="s">
        <v>48</v>
      </c>
    </row>
    <row r="9" ht="12">
      <c r="A9" s="7"/>
    </row>
    <row r="10" ht="12">
      <c r="A10" s="6" t="s">
        <v>49</v>
      </c>
    </row>
    <row r="11" spans="1:4" ht="12">
      <c r="A11" t="s">
        <v>50</v>
      </c>
      <c r="B11" s="8" t="s">
        <v>51</v>
      </c>
      <c r="C11" s="8" t="s">
        <v>52</v>
      </c>
      <c r="D11" s="8" t="s">
        <v>53</v>
      </c>
    </row>
    <row r="12" spans="1:4" ht="12">
      <c r="A12" s="9" t="s">
        <v>109</v>
      </c>
      <c r="B12" s="10" t="s">
        <v>54</v>
      </c>
      <c r="C12" s="11">
        <v>20</v>
      </c>
      <c r="D12" s="8" t="s">
        <v>55</v>
      </c>
    </row>
    <row r="13" spans="1:4" ht="12">
      <c r="A13" s="9" t="s">
        <v>2</v>
      </c>
      <c r="B13" s="10" t="s">
        <v>54</v>
      </c>
      <c r="C13" s="11">
        <v>440</v>
      </c>
      <c r="D13" s="8" t="s">
        <v>55</v>
      </c>
    </row>
    <row r="14" spans="1:3" ht="12.75" thickBot="1">
      <c r="A14" s="9"/>
      <c r="B14" s="9"/>
      <c r="C14" s="6"/>
    </row>
    <row r="15" spans="1:5" ht="12.75" thickTop="1">
      <c r="A15" s="12" t="s">
        <v>56</v>
      </c>
      <c r="B15" s="13"/>
      <c r="C15" s="14">
        <v>160</v>
      </c>
      <c r="E15" s="15" t="s">
        <v>57</v>
      </c>
    </row>
    <row r="16" spans="1:5" ht="12">
      <c r="A16" s="16" t="s">
        <v>58</v>
      </c>
      <c r="B16" s="17"/>
      <c r="C16" s="18">
        <v>60</v>
      </c>
      <c r="E16" s="19" t="s">
        <v>59</v>
      </c>
    </row>
    <row r="17" spans="1:5" ht="12">
      <c r="A17" s="16" t="s">
        <v>60</v>
      </c>
      <c r="B17" s="17"/>
      <c r="C17" s="20">
        <f>0.20274*POWER(C15/100,0.725)*POWER(C16,0.425)</f>
        <v>1.6242045059487753</v>
      </c>
      <c r="E17" s="15" t="s">
        <v>61</v>
      </c>
    </row>
    <row r="18" spans="1:5" ht="12.75" thickBot="1">
      <c r="A18" s="21" t="s">
        <v>62</v>
      </c>
      <c r="B18" s="22"/>
      <c r="C18" s="23">
        <v>100</v>
      </c>
      <c r="E18" s="15" t="s">
        <v>63</v>
      </c>
    </row>
    <row r="19" ht="12.75" thickTop="1"/>
    <row r="20" ht="12">
      <c r="A20" s="6" t="s">
        <v>64</v>
      </c>
    </row>
    <row r="21" spans="1:6" ht="12">
      <c r="A21" t="s">
        <v>50</v>
      </c>
      <c r="B21" s="8" t="s">
        <v>65</v>
      </c>
      <c r="C21" s="8" t="s">
        <v>66</v>
      </c>
      <c r="D21" s="24" t="s">
        <v>67</v>
      </c>
      <c r="E21" s="8" t="s">
        <v>68</v>
      </c>
      <c r="F21" s="8" t="s">
        <v>69</v>
      </c>
    </row>
    <row r="22" spans="1:6" ht="12">
      <c r="A22" t="str">
        <f>+$A$12</f>
        <v>Docetaxel</v>
      </c>
      <c r="B22" s="11">
        <v>100</v>
      </c>
      <c r="C22" s="25">
        <f>+B22*$C$17</f>
        <v>162.42045059487754</v>
      </c>
      <c r="D22" s="25">
        <f>+C22*$C$18/100</f>
        <v>162.42045059487754</v>
      </c>
      <c r="E22" s="26">
        <f>+D22/C12</f>
        <v>8.121022529743877</v>
      </c>
      <c r="F22" s="25">
        <f>IF(INT(E22)=E22,E22,INT(E22)+1)</f>
        <v>9</v>
      </c>
    </row>
    <row r="23" spans="1:6" ht="12">
      <c r="A23" t="str">
        <f>+A13</f>
        <v>Trastuzumab</v>
      </c>
      <c r="B23" s="11">
        <v>6</v>
      </c>
      <c r="C23" s="25">
        <f>+B23*C16</f>
        <v>360</v>
      </c>
      <c r="D23" s="25">
        <f>+C23</f>
        <v>360</v>
      </c>
      <c r="E23" s="26">
        <f>+D23/C13</f>
        <v>0.8181818181818182</v>
      </c>
      <c r="F23" s="25">
        <f>IF(INT(E23)=E23,E23,INT(E23)+1)</f>
        <v>1</v>
      </c>
    </row>
    <row r="24" spans="1:6" ht="12.75" thickBot="1">
      <c r="A24" s="89" t="s">
        <v>9</v>
      </c>
      <c r="B24" s="90"/>
      <c r="C24" s="91"/>
      <c r="D24" s="91"/>
      <c r="E24" s="92"/>
      <c r="F24" s="91"/>
    </row>
    <row r="25" spans="1:7" ht="12.75" thickTop="1">
      <c r="A25" s="27" t="s">
        <v>70</v>
      </c>
      <c r="B25" s="28"/>
      <c r="C25" s="29"/>
      <c r="D25" s="29"/>
      <c r="E25" s="30"/>
      <c r="F25" s="31"/>
      <c r="G25" s="31"/>
    </row>
    <row r="26" spans="1:7" ht="12">
      <c r="A26" s="32" t="s">
        <v>50</v>
      </c>
      <c r="B26" s="33" t="s">
        <v>51</v>
      </c>
      <c r="C26" s="33" t="s">
        <v>52</v>
      </c>
      <c r="D26" s="33" t="s">
        <v>53</v>
      </c>
      <c r="E26" s="34" t="s">
        <v>71</v>
      </c>
      <c r="F26" s="35"/>
      <c r="G26" s="31"/>
    </row>
    <row r="27" spans="1:7" ht="12">
      <c r="A27" s="32" t="str">
        <f>+$A$12</f>
        <v>Docetaxel</v>
      </c>
      <c r="B27" s="33" t="str">
        <f aca="true" t="shared" si="0" ref="B27:D28">+B12</f>
        <v>Amp</v>
      </c>
      <c r="C27" s="33">
        <f t="shared" si="0"/>
        <v>20</v>
      </c>
      <c r="D27" s="33" t="str">
        <f t="shared" si="0"/>
        <v>mg</v>
      </c>
      <c r="E27" s="36">
        <f>+F22</f>
        <v>9</v>
      </c>
      <c r="F27" s="31"/>
      <c r="G27" s="31"/>
    </row>
    <row r="28" spans="1:7" ht="12">
      <c r="A28" s="32" t="str">
        <f>+A13</f>
        <v>Trastuzumab</v>
      </c>
      <c r="B28" s="33" t="str">
        <f t="shared" si="0"/>
        <v>Amp</v>
      </c>
      <c r="C28" s="33">
        <f t="shared" si="0"/>
        <v>440</v>
      </c>
      <c r="D28" s="33" t="str">
        <f t="shared" si="0"/>
        <v>mg</v>
      </c>
      <c r="E28" s="93">
        <f>+F23</f>
        <v>1</v>
      </c>
      <c r="F28" s="31"/>
      <c r="G28" s="31"/>
    </row>
    <row r="29" spans="1:7" ht="12">
      <c r="A29" s="32" t="s">
        <v>6</v>
      </c>
      <c r="B29" s="33" t="s">
        <v>112</v>
      </c>
      <c r="C29" s="33">
        <v>500</v>
      </c>
      <c r="D29" s="33" t="s">
        <v>55</v>
      </c>
      <c r="E29" s="93">
        <v>2</v>
      </c>
      <c r="F29" s="31"/>
      <c r="G29" s="31"/>
    </row>
    <row r="30" spans="1:7" ht="12">
      <c r="A30" s="32" t="s">
        <v>5</v>
      </c>
      <c r="B30" s="33" t="s">
        <v>54</v>
      </c>
      <c r="C30" s="33">
        <v>100</v>
      </c>
      <c r="D30" s="33" t="s">
        <v>55</v>
      </c>
      <c r="E30" s="93">
        <v>3</v>
      </c>
      <c r="F30" s="31"/>
      <c r="G30" s="31"/>
    </row>
    <row r="31" spans="1:7" ht="12">
      <c r="A31" s="32" t="s">
        <v>72</v>
      </c>
      <c r="B31" s="33" t="s">
        <v>54</v>
      </c>
      <c r="C31" s="33">
        <v>4</v>
      </c>
      <c r="D31" s="33" t="s">
        <v>55</v>
      </c>
      <c r="E31" s="36">
        <v>5</v>
      </c>
      <c r="F31" s="31"/>
      <c r="G31" s="31"/>
    </row>
    <row r="32" spans="1:9" ht="12">
      <c r="A32" s="32" t="s">
        <v>73</v>
      </c>
      <c r="B32" s="33" t="s">
        <v>54</v>
      </c>
      <c r="C32" s="33">
        <v>8</v>
      </c>
      <c r="D32" s="33" t="s">
        <v>55</v>
      </c>
      <c r="E32" s="36">
        <v>1</v>
      </c>
      <c r="F32" s="31"/>
      <c r="G32" s="31"/>
      <c r="H32" s="31"/>
      <c r="I32" s="31"/>
    </row>
    <row r="33" spans="1:9" ht="12.75" thickBot="1">
      <c r="A33" s="37" t="s">
        <v>111</v>
      </c>
      <c r="B33" s="38" t="s">
        <v>112</v>
      </c>
      <c r="C33" s="38">
        <v>50</v>
      </c>
      <c r="D33" s="38" t="s">
        <v>55</v>
      </c>
      <c r="E33" s="39">
        <v>5</v>
      </c>
      <c r="F33" s="31"/>
      <c r="G33" s="31"/>
      <c r="H33" s="31"/>
      <c r="I33" s="31"/>
    </row>
    <row r="34" spans="8:9" ht="13.5" thickBot="1" thickTop="1">
      <c r="H34" s="31"/>
      <c r="I34" s="31"/>
    </row>
    <row r="35" spans="1:9" ht="12.75" thickTop="1">
      <c r="A35" s="40" t="s">
        <v>74</v>
      </c>
      <c r="B35" s="41"/>
      <c r="C35" s="41"/>
      <c r="D35" s="41"/>
      <c r="E35" s="41"/>
      <c r="F35" s="41"/>
      <c r="G35" s="42"/>
      <c r="H35" s="31"/>
      <c r="I35" s="31"/>
    </row>
    <row r="36" spans="1:9" ht="12">
      <c r="A36" s="46" t="s">
        <v>75</v>
      </c>
      <c r="B36" s="47"/>
      <c r="C36" s="48" t="s">
        <v>76</v>
      </c>
      <c r="D36" s="48" t="s">
        <v>53</v>
      </c>
      <c r="E36" s="47" t="s">
        <v>45</v>
      </c>
      <c r="F36" s="44"/>
      <c r="G36" s="45"/>
      <c r="H36" s="31"/>
      <c r="I36" s="31"/>
    </row>
    <row r="37" spans="1:9" ht="12">
      <c r="A37" s="49" t="str">
        <f>+A33</f>
        <v>Prednisolona</v>
      </c>
      <c r="B37" s="50"/>
      <c r="C37" s="51">
        <f>+C33</f>
        <v>50</v>
      </c>
      <c r="D37" s="51" t="s">
        <v>55</v>
      </c>
      <c r="E37" s="52" t="s">
        <v>113</v>
      </c>
      <c r="F37" s="53"/>
      <c r="G37" s="54"/>
      <c r="H37" s="31"/>
      <c r="I37" s="31"/>
    </row>
    <row r="38" spans="1:9" ht="12">
      <c r="A38" s="43" t="s">
        <v>78</v>
      </c>
      <c r="B38" s="44"/>
      <c r="C38" s="55">
        <v>8</v>
      </c>
      <c r="D38" s="55" t="s">
        <v>55</v>
      </c>
      <c r="E38" s="52" t="s">
        <v>77</v>
      </c>
      <c r="F38" s="52"/>
      <c r="G38" s="45"/>
      <c r="H38" s="31"/>
      <c r="I38" s="31"/>
    </row>
    <row r="39" spans="1:9" ht="12">
      <c r="A39" s="43" t="s">
        <v>72</v>
      </c>
      <c r="B39" s="44"/>
      <c r="C39" s="55">
        <v>20</v>
      </c>
      <c r="D39" s="55" t="s">
        <v>55</v>
      </c>
      <c r="E39" s="52" t="s">
        <v>79</v>
      </c>
      <c r="F39" s="52"/>
      <c r="G39" s="45"/>
      <c r="H39" s="31"/>
      <c r="I39" s="31"/>
    </row>
    <row r="40" spans="1:9" ht="12">
      <c r="A40" s="43" t="str">
        <f>+A29</f>
        <v>Acetaminofen</v>
      </c>
      <c r="B40" s="44"/>
      <c r="C40" s="55">
        <v>1000</v>
      </c>
      <c r="D40" s="55" t="str">
        <f>+D29</f>
        <v>mg</v>
      </c>
      <c r="E40" s="52" t="s">
        <v>8</v>
      </c>
      <c r="F40" s="52"/>
      <c r="G40" s="45"/>
      <c r="H40" s="31"/>
      <c r="I40" s="31"/>
    </row>
    <row r="41" spans="1:9" ht="12">
      <c r="A41" s="43" t="str">
        <f>+A30</f>
        <v>Difenhidramina</v>
      </c>
      <c r="B41" s="44"/>
      <c r="C41" s="55">
        <v>50</v>
      </c>
      <c r="D41" s="55" t="s">
        <v>55</v>
      </c>
      <c r="E41" s="52" t="s">
        <v>7</v>
      </c>
      <c r="F41" s="52"/>
      <c r="G41" s="45"/>
      <c r="H41" s="31"/>
      <c r="I41" s="31"/>
    </row>
    <row r="42" spans="1:9" ht="12">
      <c r="A42" s="46" t="s">
        <v>80</v>
      </c>
      <c r="B42" s="44"/>
      <c r="C42" s="55"/>
      <c r="D42" s="55"/>
      <c r="E42" s="52"/>
      <c r="F42" s="52"/>
      <c r="G42" s="45"/>
      <c r="H42" s="31"/>
      <c r="I42" s="31"/>
    </row>
    <row r="43" spans="1:9" ht="12">
      <c r="A43" s="49" t="str">
        <f>+A23</f>
        <v>Trastuzumab</v>
      </c>
      <c r="B43" s="44"/>
      <c r="C43" s="55">
        <f>+D23/3</f>
        <v>120</v>
      </c>
      <c r="D43" s="55" t="str">
        <f>+D13</f>
        <v>mg</v>
      </c>
      <c r="E43" s="52" t="s">
        <v>12</v>
      </c>
      <c r="F43" s="52"/>
      <c r="G43" s="45"/>
      <c r="H43" s="31"/>
      <c r="I43" s="31"/>
    </row>
    <row r="44" spans="1:9" ht="12.75" thickBot="1">
      <c r="A44" s="56" t="str">
        <f>+$A$12</f>
        <v>Docetaxel</v>
      </c>
      <c r="B44" s="57"/>
      <c r="C44" s="58">
        <f>+$D$22</f>
        <v>162.42045059487754</v>
      </c>
      <c r="D44" s="59" t="s">
        <v>55</v>
      </c>
      <c r="E44" s="60" t="s">
        <v>110</v>
      </c>
      <c r="F44" s="60"/>
      <c r="G44" s="61"/>
      <c r="H44" s="31"/>
      <c r="I44" s="31"/>
    </row>
    <row r="45" ht="12.75" thickTop="1">
      <c r="A45" s="6" t="s">
        <v>81</v>
      </c>
    </row>
    <row r="46" ht="12">
      <c r="A46" s="62" t="s">
        <v>13</v>
      </c>
    </row>
    <row r="47" spans="1:6" ht="12">
      <c r="A47" s="7" t="s">
        <v>82</v>
      </c>
      <c r="B47" s="7" t="s">
        <v>83</v>
      </c>
      <c r="C47" s="7"/>
      <c r="D47" s="7"/>
      <c r="E47" s="7"/>
      <c r="F47" s="7"/>
    </row>
    <row r="48" spans="1:6" ht="12">
      <c r="A48" s="7"/>
      <c r="B48" s="7"/>
      <c r="C48" s="7"/>
      <c r="D48" s="7"/>
      <c r="E48" s="7"/>
      <c r="F48" s="7"/>
    </row>
    <row r="49" ht="12">
      <c r="A49" t="s">
        <v>84</v>
      </c>
    </row>
  </sheetData>
  <hyperlinks>
    <hyperlink ref="D2" r:id="rId1" display="www.mauriciolema.com"/>
  </hyperlinks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G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1"/>
      <c r="B1" s="1"/>
      <c r="C1" s="2"/>
      <c r="D1" s="3" t="s">
        <v>41</v>
      </c>
      <c r="E1" s="1"/>
      <c r="F1" s="1"/>
      <c r="G1" s="1"/>
    </row>
    <row r="2" spans="1:7" ht="12">
      <c r="A2" s="4"/>
      <c r="B2" s="4"/>
      <c r="C2" s="4"/>
      <c r="D2" s="5" t="s">
        <v>42</v>
      </c>
      <c r="E2" s="4"/>
      <c r="F2" s="4"/>
      <c r="G2" s="4"/>
    </row>
    <row r="3" spans="1:7" ht="12">
      <c r="A3" s="63" t="s">
        <v>86</v>
      </c>
      <c r="B3" s="63" t="s">
        <v>87</v>
      </c>
      <c r="C3" s="63"/>
      <c r="D3" s="63"/>
      <c r="E3" s="63"/>
      <c r="F3" s="63"/>
      <c r="G3" s="64" t="s">
        <v>85</v>
      </c>
    </row>
    <row r="4" ht="12">
      <c r="A4" s="6" t="s">
        <v>43</v>
      </c>
    </row>
    <row r="5" spans="1:3" ht="12">
      <c r="A5" t="s">
        <v>44</v>
      </c>
      <c r="C5" s="6" t="s">
        <v>23</v>
      </c>
    </row>
    <row r="6" spans="1:3" ht="12">
      <c r="A6" t="s">
        <v>45</v>
      </c>
      <c r="C6" t="s">
        <v>119</v>
      </c>
    </row>
    <row r="7" spans="1:3" ht="12">
      <c r="A7" t="s">
        <v>46</v>
      </c>
      <c r="C7" s="65" t="s">
        <v>0</v>
      </c>
    </row>
    <row r="8" spans="1:3" ht="12">
      <c r="A8" t="s">
        <v>47</v>
      </c>
      <c r="C8" t="s">
        <v>48</v>
      </c>
    </row>
    <row r="10" ht="12">
      <c r="A10" t="s">
        <v>49</v>
      </c>
    </row>
    <row r="11" spans="1:4" ht="12">
      <c r="A11" t="s">
        <v>50</v>
      </c>
      <c r="B11" s="8" t="s">
        <v>51</v>
      </c>
      <c r="C11" s="8" t="s">
        <v>52</v>
      </c>
      <c r="D11" s="8" t="s">
        <v>53</v>
      </c>
    </row>
    <row r="12" spans="1:4" ht="12">
      <c r="A12" s="9" t="s">
        <v>16</v>
      </c>
      <c r="B12" s="10" t="s">
        <v>54</v>
      </c>
      <c r="C12" s="11">
        <v>500</v>
      </c>
      <c r="D12" s="8" t="s">
        <v>55</v>
      </c>
    </row>
    <row r="13" spans="1:4" ht="12">
      <c r="A13" s="9" t="s">
        <v>25</v>
      </c>
      <c r="B13" s="10" t="s">
        <v>54</v>
      </c>
      <c r="C13" s="11">
        <v>100</v>
      </c>
      <c r="D13" s="8" t="s">
        <v>55</v>
      </c>
    </row>
    <row r="14" spans="1:4" ht="12">
      <c r="A14" s="9" t="s">
        <v>17</v>
      </c>
      <c r="B14" s="10" t="s">
        <v>54</v>
      </c>
      <c r="C14" s="11">
        <v>1000</v>
      </c>
      <c r="D14" s="8" t="s">
        <v>55</v>
      </c>
    </row>
    <row r="15" spans="1:3" ht="12">
      <c r="A15" s="9"/>
      <c r="B15" s="9"/>
      <c r="C15" s="6"/>
    </row>
    <row r="16" spans="1:5" ht="12">
      <c r="A16" s="95" t="s">
        <v>56</v>
      </c>
      <c r="B16" s="96"/>
      <c r="C16" s="97">
        <v>160</v>
      </c>
      <c r="E16" s="98" t="s">
        <v>57</v>
      </c>
    </row>
    <row r="17" spans="1:5" ht="12">
      <c r="A17" s="99" t="s">
        <v>58</v>
      </c>
      <c r="B17" s="100"/>
      <c r="C17" s="101">
        <v>56</v>
      </c>
      <c r="E17" s="102" t="s">
        <v>59</v>
      </c>
    </row>
    <row r="18" spans="1:5" ht="12">
      <c r="A18" s="99" t="s">
        <v>60</v>
      </c>
      <c r="B18" s="100"/>
      <c r="C18" s="103">
        <f>0.20274*POWER(C16/100,0.725)*POWER(C17,0.425)</f>
        <v>1.5772710824040208</v>
      </c>
      <c r="E18" s="98" t="s">
        <v>61</v>
      </c>
    </row>
    <row r="19" spans="1:5" ht="12">
      <c r="A19" s="104" t="s">
        <v>62</v>
      </c>
      <c r="B19" s="105"/>
      <c r="C19" s="106">
        <v>100</v>
      </c>
      <c r="E19" s="98" t="s">
        <v>63</v>
      </c>
    </row>
    <row r="21" ht="12">
      <c r="A21" t="s">
        <v>18</v>
      </c>
    </row>
    <row r="22" spans="1:6" ht="12">
      <c r="A22" t="s">
        <v>50</v>
      </c>
      <c r="B22" s="8" t="s">
        <v>65</v>
      </c>
      <c r="C22" s="8" t="s">
        <v>66</v>
      </c>
      <c r="D22" s="24" t="s">
        <v>67</v>
      </c>
      <c r="E22" s="8" t="s">
        <v>68</v>
      </c>
      <c r="F22" s="8" t="s">
        <v>69</v>
      </c>
    </row>
    <row r="23" spans="1:6" ht="12">
      <c r="A23" t="str">
        <f>+$A$12</f>
        <v>Fluoruracilo</v>
      </c>
      <c r="B23" s="11">
        <v>600</v>
      </c>
      <c r="C23" s="25">
        <f>+B23*$C$18</f>
        <v>946.3626494424125</v>
      </c>
      <c r="D23" s="25">
        <f>+C23*$C$19/100</f>
        <v>946.3626494424125</v>
      </c>
      <c r="E23" s="26">
        <f>+D23/C12</f>
        <v>1.8927252988848249</v>
      </c>
      <c r="F23" s="25">
        <f>IF(INT(E23)=E23,E23,INT(E23)+1)</f>
        <v>2</v>
      </c>
    </row>
    <row r="24" spans="1:6" ht="12">
      <c r="A24" t="str">
        <f>+$A$13</f>
        <v>Epirrubicina</v>
      </c>
      <c r="B24" s="11">
        <v>60</v>
      </c>
      <c r="C24" s="25">
        <f>+B24*$C$18</f>
        <v>94.63626494424125</v>
      </c>
      <c r="D24" s="25">
        <f>+C24*$C$19/100</f>
        <v>94.63626494424125</v>
      </c>
      <c r="E24" s="26">
        <f>+D24/C13</f>
        <v>0.9463626494424124</v>
      </c>
      <c r="F24" s="25">
        <f>IF(INT(E24)=E24,E24,INT(E24)+1)</f>
        <v>1</v>
      </c>
    </row>
    <row r="25" spans="1:6" ht="12">
      <c r="A25" t="str">
        <f>+$A$14</f>
        <v>Ciclofosfamida</v>
      </c>
      <c r="B25" s="11">
        <v>600</v>
      </c>
      <c r="C25" s="25">
        <f>+B25*$C$18</f>
        <v>946.3626494424125</v>
      </c>
      <c r="D25" s="25">
        <f>+C25*$C$19/100</f>
        <v>946.3626494424125</v>
      </c>
      <c r="E25" s="26">
        <f>+D25/C14</f>
        <v>0.9463626494424124</v>
      </c>
      <c r="F25" s="25">
        <f>IF(INT(E25)=E25,E25,INT(E25)+1)</f>
        <v>1</v>
      </c>
    </row>
    <row r="27" spans="1:5" ht="12">
      <c r="A27" s="66" t="s">
        <v>70</v>
      </c>
      <c r="B27" s="107"/>
      <c r="C27" s="67"/>
      <c r="D27" s="67"/>
      <c r="E27" s="68"/>
    </row>
    <row r="28" spans="1:5" ht="12">
      <c r="A28" s="69" t="s">
        <v>50</v>
      </c>
      <c r="B28" s="55" t="s">
        <v>51</v>
      </c>
      <c r="C28" s="55" t="s">
        <v>52</v>
      </c>
      <c r="D28" s="55" t="s">
        <v>53</v>
      </c>
      <c r="E28" s="108" t="s">
        <v>19</v>
      </c>
    </row>
    <row r="29" spans="1:5" ht="12">
      <c r="A29" s="69" t="str">
        <f>+$A$12</f>
        <v>Fluoruracilo</v>
      </c>
      <c r="B29" s="55" t="str">
        <f aca="true" t="shared" si="0" ref="B29:C31">+B12</f>
        <v>Amp</v>
      </c>
      <c r="C29" s="55">
        <f t="shared" si="0"/>
        <v>500</v>
      </c>
      <c r="D29" s="55" t="str">
        <f>+D12</f>
        <v>mg</v>
      </c>
      <c r="E29" s="108">
        <f>+F23</f>
        <v>2</v>
      </c>
    </row>
    <row r="30" spans="1:5" ht="12">
      <c r="A30" s="69" t="str">
        <f>+$A$13</f>
        <v>Epirrubicina</v>
      </c>
      <c r="B30" s="55" t="str">
        <f t="shared" si="0"/>
        <v>Amp</v>
      </c>
      <c r="C30" s="55">
        <f t="shared" si="0"/>
        <v>100</v>
      </c>
      <c r="D30" s="55" t="str">
        <f>+D13</f>
        <v>mg</v>
      </c>
      <c r="E30" s="108">
        <f>+F24</f>
        <v>1</v>
      </c>
    </row>
    <row r="31" spans="1:5" ht="12">
      <c r="A31" s="69" t="str">
        <f>+$A$14</f>
        <v>Ciclofosfamida</v>
      </c>
      <c r="B31" s="55" t="str">
        <f t="shared" si="0"/>
        <v>Amp</v>
      </c>
      <c r="C31" s="55">
        <f t="shared" si="0"/>
        <v>1000</v>
      </c>
      <c r="D31" s="55" t="str">
        <f>+D14</f>
        <v>mg</v>
      </c>
      <c r="E31" s="108">
        <f>+F25</f>
        <v>1</v>
      </c>
    </row>
    <row r="32" spans="1:5" ht="12">
      <c r="A32" s="69" t="s">
        <v>111</v>
      </c>
      <c r="B32" s="55" t="s">
        <v>112</v>
      </c>
      <c r="C32" s="55">
        <v>50</v>
      </c>
      <c r="D32" s="55" t="s">
        <v>55</v>
      </c>
      <c r="E32" s="109">
        <v>10</v>
      </c>
    </row>
    <row r="33" spans="1:9" ht="12">
      <c r="A33" s="69" t="s">
        <v>72</v>
      </c>
      <c r="B33" s="55" t="s">
        <v>54</v>
      </c>
      <c r="C33" s="55">
        <v>4</v>
      </c>
      <c r="D33" s="55" t="s">
        <v>55</v>
      </c>
      <c r="E33" s="108">
        <v>5</v>
      </c>
      <c r="H33" s="31"/>
      <c r="I33" s="31"/>
    </row>
    <row r="34" spans="1:9" ht="12">
      <c r="A34" s="110" t="s">
        <v>73</v>
      </c>
      <c r="B34" s="111" t="s">
        <v>54</v>
      </c>
      <c r="C34" s="111">
        <v>8</v>
      </c>
      <c r="D34" s="111" t="s">
        <v>55</v>
      </c>
      <c r="E34" s="112">
        <v>1</v>
      </c>
      <c r="H34" s="31"/>
      <c r="I34" s="31"/>
    </row>
    <row r="35" spans="8:9" ht="12.75" thickBot="1">
      <c r="H35" s="31"/>
      <c r="I35" s="31"/>
    </row>
    <row r="36" spans="1:9" ht="12.75" thickTop="1">
      <c r="A36" s="40" t="s">
        <v>74</v>
      </c>
      <c r="B36" s="41"/>
      <c r="C36" s="41"/>
      <c r="D36" s="41"/>
      <c r="E36" s="41"/>
      <c r="F36" s="41"/>
      <c r="G36" s="42"/>
      <c r="H36" s="31"/>
      <c r="I36" s="31"/>
    </row>
    <row r="37" spans="1:9" ht="12">
      <c r="A37" s="43"/>
      <c r="B37" s="44"/>
      <c r="C37" s="44"/>
      <c r="D37" s="44"/>
      <c r="E37" s="44"/>
      <c r="F37" s="44"/>
      <c r="G37" s="45"/>
      <c r="H37" s="31"/>
      <c r="I37" s="31"/>
    </row>
    <row r="38" spans="1:9" ht="12">
      <c r="A38" s="46" t="s">
        <v>75</v>
      </c>
      <c r="B38" s="47"/>
      <c r="C38" s="48" t="s">
        <v>76</v>
      </c>
      <c r="D38" s="48" t="s">
        <v>53</v>
      </c>
      <c r="E38" s="47" t="s">
        <v>45</v>
      </c>
      <c r="F38" s="44"/>
      <c r="G38" s="45"/>
      <c r="H38" s="31"/>
      <c r="I38" s="31"/>
    </row>
    <row r="39" spans="1:9" ht="12">
      <c r="A39" s="43" t="s">
        <v>78</v>
      </c>
      <c r="B39" s="44"/>
      <c r="C39" s="55">
        <v>8</v>
      </c>
      <c r="D39" s="55" t="s">
        <v>55</v>
      </c>
      <c r="E39" s="52" t="s">
        <v>20</v>
      </c>
      <c r="F39" s="52"/>
      <c r="G39" s="45"/>
      <c r="H39" s="31"/>
      <c r="I39" s="31"/>
    </row>
    <row r="40" spans="1:9" ht="12">
      <c r="A40" s="43" t="s">
        <v>72</v>
      </c>
      <c r="B40" s="44"/>
      <c r="C40" s="55">
        <v>20</v>
      </c>
      <c r="D40" s="55" t="s">
        <v>55</v>
      </c>
      <c r="E40" s="52" t="s">
        <v>20</v>
      </c>
      <c r="F40" s="52"/>
      <c r="G40" s="45"/>
      <c r="H40" s="31"/>
      <c r="I40" s="31"/>
    </row>
    <row r="41" spans="1:9" ht="12">
      <c r="A41" s="46" t="s">
        <v>80</v>
      </c>
      <c r="B41" s="44"/>
      <c r="C41" s="55"/>
      <c r="D41" s="55"/>
      <c r="E41" s="52"/>
      <c r="F41" s="52"/>
      <c r="G41" s="45"/>
      <c r="H41" s="31"/>
      <c r="I41" s="31"/>
    </row>
    <row r="42" spans="1:9" ht="12">
      <c r="A42" s="43" t="str">
        <f>+$A$12</f>
        <v>Fluoruracilo</v>
      </c>
      <c r="B42" s="44"/>
      <c r="C42" s="113">
        <f>+$D$23</f>
        <v>946.3626494424125</v>
      </c>
      <c r="D42" s="55" t="s">
        <v>55</v>
      </c>
      <c r="E42" s="52" t="s">
        <v>21</v>
      </c>
      <c r="F42" s="52"/>
      <c r="G42" s="45"/>
      <c r="H42" s="31"/>
      <c r="I42" s="31"/>
    </row>
    <row r="43" spans="1:9" ht="12">
      <c r="A43" s="43" t="str">
        <f>+$A$13</f>
        <v>Epirrubicina</v>
      </c>
      <c r="B43" s="44"/>
      <c r="C43" s="113">
        <f>+$D$24</f>
        <v>94.63626494424125</v>
      </c>
      <c r="D43" s="55" t="s">
        <v>55</v>
      </c>
      <c r="E43" s="52" t="s">
        <v>21</v>
      </c>
      <c r="F43" s="52"/>
      <c r="G43" s="45"/>
      <c r="H43" s="31"/>
      <c r="I43" s="31"/>
    </row>
    <row r="44" spans="1:9" ht="12.75" thickBot="1">
      <c r="A44" s="56" t="str">
        <f>+$A$14</f>
        <v>Ciclofosfamida</v>
      </c>
      <c r="B44" s="57"/>
      <c r="C44" s="58">
        <f>+$D$25</f>
        <v>946.3626494424125</v>
      </c>
      <c r="D44" s="59" t="s">
        <v>55</v>
      </c>
      <c r="E44" s="60" t="s">
        <v>22</v>
      </c>
      <c r="F44" s="60"/>
      <c r="G44" s="61"/>
      <c r="H44" s="31"/>
      <c r="I44" s="31"/>
    </row>
    <row r="45" ht="12.75" thickTop="1">
      <c r="A45" s="6" t="s">
        <v>81</v>
      </c>
    </row>
    <row r="46" ht="12">
      <c r="A46" s="62" t="s">
        <v>26</v>
      </c>
    </row>
    <row r="47" spans="1:6" ht="12">
      <c r="A47" s="7" t="s">
        <v>82</v>
      </c>
      <c r="B47" s="7" t="s">
        <v>83</v>
      </c>
      <c r="C47" s="7"/>
      <c r="D47" s="7"/>
      <c r="E47" s="7"/>
      <c r="F47" s="7"/>
    </row>
    <row r="48" spans="1:6" ht="12">
      <c r="A48" s="7"/>
      <c r="B48" s="7"/>
      <c r="C48" s="7"/>
      <c r="D48" s="7"/>
      <c r="E48" s="7"/>
      <c r="F48" s="7"/>
    </row>
    <row r="49" ht="12">
      <c r="A49" t="s">
        <v>84</v>
      </c>
    </row>
  </sheetData>
  <hyperlinks>
    <hyperlink ref="D2" r:id="rId1" display="www.mauriciolema.com"/>
  </hyperlink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G25" sqref="G25"/>
    </sheetView>
  </sheetViews>
  <sheetFormatPr defaultColWidth="11.421875" defaultRowHeight="12.75"/>
  <sheetData>
    <row r="1" spans="1:7" ht="15">
      <c r="A1" s="1"/>
      <c r="B1" s="1"/>
      <c r="C1" s="2"/>
      <c r="D1" s="3" t="s">
        <v>41</v>
      </c>
      <c r="E1" s="1"/>
      <c r="F1" s="1"/>
      <c r="G1" s="1"/>
    </row>
    <row r="2" spans="1:7" ht="12">
      <c r="A2" s="4"/>
      <c r="B2" s="4"/>
      <c r="C2" s="4"/>
      <c r="D2" s="5" t="s">
        <v>42</v>
      </c>
      <c r="E2" s="4"/>
      <c r="F2" s="4"/>
      <c r="G2" s="4"/>
    </row>
    <row r="3" spans="1:7" ht="12">
      <c r="A3" s="63" t="s">
        <v>86</v>
      </c>
      <c r="B3" s="63" t="s">
        <v>87</v>
      </c>
      <c r="C3" s="63"/>
      <c r="D3" s="63"/>
      <c r="E3" s="63"/>
      <c r="F3" s="63"/>
      <c r="G3" s="64" t="s">
        <v>85</v>
      </c>
    </row>
    <row r="4" ht="12">
      <c r="A4" s="6" t="s">
        <v>43</v>
      </c>
    </row>
    <row r="5" spans="1:3" ht="12">
      <c r="A5" t="s">
        <v>44</v>
      </c>
      <c r="C5" s="6" t="s">
        <v>1</v>
      </c>
    </row>
    <row r="6" spans="1:3" ht="12">
      <c r="A6" t="s">
        <v>45</v>
      </c>
      <c r="C6" t="s">
        <v>119</v>
      </c>
    </row>
    <row r="7" spans="1:3" ht="12">
      <c r="A7" t="s">
        <v>46</v>
      </c>
      <c r="C7" s="65" t="s">
        <v>0</v>
      </c>
    </row>
    <row r="8" spans="1:3" ht="12">
      <c r="A8" t="s">
        <v>47</v>
      </c>
      <c r="C8" t="s">
        <v>48</v>
      </c>
    </row>
    <row r="10" ht="12">
      <c r="A10" s="116" t="s">
        <v>29</v>
      </c>
    </row>
    <row r="11" ht="12">
      <c r="A11" s="117" t="s">
        <v>27</v>
      </c>
    </row>
    <row r="12" ht="12">
      <c r="A12" s="116" t="s">
        <v>28</v>
      </c>
    </row>
    <row r="13" ht="12">
      <c r="A13" s="115"/>
    </row>
    <row r="14" spans="1:3" ht="12">
      <c r="A14" s="66" t="s">
        <v>88</v>
      </c>
      <c r="B14" s="67"/>
      <c r="C14" s="68"/>
    </row>
    <row r="15" spans="1:3" ht="12">
      <c r="A15" s="69" t="s">
        <v>89</v>
      </c>
      <c r="B15" s="44"/>
      <c r="C15" s="70">
        <v>100</v>
      </c>
    </row>
    <row r="16" spans="1:3" ht="12">
      <c r="A16" s="69" t="s">
        <v>90</v>
      </c>
      <c r="B16" s="44"/>
      <c r="C16" s="70">
        <v>0</v>
      </c>
    </row>
    <row r="17" spans="1:3" ht="12">
      <c r="A17" s="69" t="s">
        <v>91</v>
      </c>
      <c r="B17" s="44"/>
      <c r="C17" s="70">
        <v>29</v>
      </c>
    </row>
    <row r="18" spans="1:3" ht="12">
      <c r="A18" s="69" t="s">
        <v>105</v>
      </c>
      <c r="B18" s="44"/>
      <c r="C18" s="70">
        <v>0</v>
      </c>
    </row>
    <row r="19" spans="1:3" ht="12">
      <c r="A19" s="69" t="s">
        <v>115</v>
      </c>
      <c r="B19" s="44"/>
      <c r="C19" s="70">
        <v>4</v>
      </c>
    </row>
    <row r="20" spans="1:3" ht="12">
      <c r="A20" s="69" t="s">
        <v>92</v>
      </c>
      <c r="B20" s="44"/>
      <c r="C20" s="70">
        <v>0</v>
      </c>
    </row>
    <row r="21" spans="1:3" ht="12">
      <c r="A21" s="69" t="s">
        <v>117</v>
      </c>
      <c r="B21" s="44"/>
      <c r="C21" s="70">
        <v>0</v>
      </c>
    </row>
    <row r="22" spans="1:3" ht="12">
      <c r="A22" s="69" t="s">
        <v>106</v>
      </c>
      <c r="B22" s="44"/>
      <c r="C22" s="70">
        <v>5</v>
      </c>
    </row>
    <row r="23" spans="1:3" ht="12">
      <c r="A23" s="69" t="s">
        <v>30</v>
      </c>
      <c r="B23" s="44"/>
      <c r="C23" s="70" t="s">
        <v>31</v>
      </c>
    </row>
    <row r="24" spans="1:3" ht="12">
      <c r="A24" s="69" t="s">
        <v>93</v>
      </c>
      <c r="B24" s="44"/>
      <c r="C24" s="70">
        <v>8</v>
      </c>
    </row>
    <row r="25" spans="1:3" ht="12">
      <c r="A25" s="69" t="s">
        <v>116</v>
      </c>
      <c r="B25" s="44"/>
      <c r="C25" s="70">
        <v>4.5</v>
      </c>
    </row>
    <row r="26" spans="1:3" ht="12">
      <c r="A26" s="69" t="s">
        <v>40</v>
      </c>
      <c r="B26" s="44"/>
      <c r="C26" s="70">
        <v>0</v>
      </c>
    </row>
    <row r="27" spans="1:3" ht="12">
      <c r="A27" s="69" t="s">
        <v>114</v>
      </c>
      <c r="B27" s="44"/>
      <c r="C27" s="70">
        <v>0</v>
      </c>
    </row>
    <row r="28" spans="1:3" ht="12">
      <c r="A28" s="71" t="s">
        <v>94</v>
      </c>
      <c r="B28" s="72"/>
      <c r="C28" s="73"/>
    </row>
    <row r="29" ht="12.75" thickBot="1"/>
    <row r="30" spans="1:7" ht="12.75" thickTop="1">
      <c r="A30" s="74" t="s">
        <v>95</v>
      </c>
      <c r="B30" s="75"/>
      <c r="C30" s="75" t="s">
        <v>32</v>
      </c>
      <c r="D30" s="75"/>
      <c r="E30" s="75"/>
      <c r="F30" s="75"/>
      <c r="G30" s="76"/>
    </row>
    <row r="31" spans="1:7" ht="12">
      <c r="A31" s="77" t="s">
        <v>96</v>
      </c>
      <c r="B31" s="78"/>
      <c r="C31" s="78"/>
      <c r="D31" s="79"/>
      <c r="E31" s="79" t="s">
        <v>97</v>
      </c>
      <c r="F31" s="78"/>
      <c r="G31" s="80"/>
    </row>
    <row r="32" spans="1:7" ht="12">
      <c r="A32" s="81" t="s">
        <v>98</v>
      </c>
      <c r="B32" s="82"/>
      <c r="C32" s="82"/>
      <c r="D32" s="88"/>
      <c r="E32" s="82" t="s">
        <v>107</v>
      </c>
      <c r="F32" s="82"/>
      <c r="G32" s="83"/>
    </row>
    <row r="33" spans="1:7" ht="12">
      <c r="A33" s="81" t="s">
        <v>99</v>
      </c>
      <c r="B33" s="82"/>
      <c r="C33" s="82"/>
      <c r="D33" s="88"/>
      <c r="E33" s="82" t="s">
        <v>107</v>
      </c>
      <c r="F33" s="82"/>
      <c r="G33" s="83"/>
    </row>
    <row r="34" spans="1:7" ht="12">
      <c r="A34" s="81" t="s">
        <v>100</v>
      </c>
      <c r="B34" s="82"/>
      <c r="C34" s="82"/>
      <c r="D34" s="88"/>
      <c r="E34" s="82" t="s">
        <v>108</v>
      </c>
      <c r="F34" s="82"/>
      <c r="G34" s="83"/>
    </row>
    <row r="35" spans="1:7" ht="12">
      <c r="A35" s="81" t="s">
        <v>101</v>
      </c>
      <c r="B35" s="82"/>
      <c r="C35" s="82"/>
      <c r="D35" s="88"/>
      <c r="E35" s="82" t="s">
        <v>108</v>
      </c>
      <c r="F35" s="82"/>
      <c r="G35" s="83"/>
    </row>
    <row r="36" spans="1:7" ht="12">
      <c r="A36" s="81" t="s">
        <v>103</v>
      </c>
      <c r="B36" s="78"/>
      <c r="C36" s="78"/>
      <c r="D36" s="88"/>
      <c r="E36" s="82" t="s">
        <v>107</v>
      </c>
      <c r="F36" s="78"/>
      <c r="G36" s="80"/>
    </row>
    <row r="37" spans="1:7" ht="12">
      <c r="A37" s="84"/>
      <c r="B37" s="78"/>
      <c r="C37" s="78"/>
      <c r="D37" s="78"/>
      <c r="E37" s="78"/>
      <c r="F37" s="78"/>
      <c r="G37" s="80"/>
    </row>
    <row r="38" spans="1:7" ht="12">
      <c r="A38" s="77" t="s">
        <v>102</v>
      </c>
      <c r="B38" s="78"/>
      <c r="C38" s="78"/>
      <c r="D38" s="78"/>
      <c r="E38" s="78"/>
      <c r="F38" s="78"/>
      <c r="G38" s="80"/>
    </row>
    <row r="39" spans="1:7" ht="12.75" thickBot="1">
      <c r="A39" s="85" t="s">
        <v>104</v>
      </c>
      <c r="B39" s="86"/>
      <c r="C39" s="86"/>
      <c r="D39" s="86"/>
      <c r="E39" s="86"/>
      <c r="F39" s="86"/>
      <c r="G39" s="87"/>
    </row>
    <row r="40" ht="13.5" thickBot="1" thickTop="1"/>
    <row r="41" spans="1:7" ht="12.75" thickTop="1">
      <c r="A41" s="118" t="s">
        <v>34</v>
      </c>
      <c r="B41" s="119"/>
      <c r="C41" s="119"/>
      <c r="D41" s="119"/>
      <c r="E41" s="119"/>
      <c r="F41" s="119"/>
      <c r="G41" s="120"/>
    </row>
    <row r="42" spans="1:7" ht="12">
      <c r="A42" s="121" t="s">
        <v>33</v>
      </c>
      <c r="B42" s="122"/>
      <c r="C42" s="122"/>
      <c r="D42" s="123"/>
      <c r="E42" s="122"/>
      <c r="F42" s="122"/>
      <c r="G42" s="124"/>
    </row>
    <row r="43" spans="1:7" ht="12">
      <c r="A43" s="121" t="s">
        <v>35</v>
      </c>
      <c r="B43" s="122"/>
      <c r="C43" s="122"/>
      <c r="D43" s="123"/>
      <c r="E43" s="122"/>
      <c r="F43" s="122"/>
      <c r="G43" s="124"/>
    </row>
    <row r="44" spans="1:7" ht="12.75" thickBot="1">
      <c r="A44" s="125" t="s">
        <v>36</v>
      </c>
      <c r="B44" s="126"/>
      <c r="C44" s="126"/>
      <c r="D44" s="127"/>
      <c r="E44" s="126"/>
      <c r="F44" s="126"/>
      <c r="G44" s="128"/>
    </row>
    <row r="45" ht="12.75" thickTop="1"/>
    <row r="46" ht="12">
      <c r="A46" t="s">
        <v>84</v>
      </c>
    </row>
  </sheetData>
  <hyperlinks>
    <hyperlink ref="D2" r:id="rId1" display="www.mauriciolema.com"/>
  </hyperlinks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dcterms:created xsi:type="dcterms:W3CDTF">2005-10-30T21:06:18Z</dcterms:created>
  <dcterms:modified xsi:type="dcterms:W3CDTF">2010-08-01T16:13:40Z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